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 01 - Lapač tuk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'IO 01 - Lapač tuku'!$C$119:$K$156</definedName>
    <definedName name="_xlnm.Print_Area" localSheetId="1">'IO 01 - Lapač tuku'!$C$4:$J$76,'IO 01 - Lapač tuku'!$C$82:$J$101,'IO 01 - Lapač tuku'!$C$107:$K$156</definedName>
    <definedName name="_xlnm.Print_Titles" localSheetId="1">'IO 01 - Lapač tuku'!$119:$119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110"/>
  <c i="1" r="L90"/>
  <c r="AM90"/>
  <c r="AM89"/>
  <c r="L89"/>
  <c r="AM87"/>
  <c r="L87"/>
  <c r="L85"/>
  <c r="L84"/>
  <c i="2" r="BK156"/>
  <c r="J156"/>
  <c r="BK155"/>
  <c r="J155"/>
  <c r="BK154"/>
  <c r="J154"/>
  <c r="BK153"/>
  <c r="J153"/>
  <c r="BK152"/>
  <c r="J152"/>
  <c r="BK151"/>
  <c r="J151"/>
  <c r="BK150"/>
  <c r="J149"/>
  <c r="BK148"/>
  <c r="J147"/>
  <c r="J146"/>
  <c r="BK145"/>
  <c r="J144"/>
  <c r="BK143"/>
  <c r="BK142"/>
  <c r="J141"/>
  <c r="BK139"/>
  <c r="BK138"/>
  <c r="J137"/>
  <c r="J136"/>
  <c r="J135"/>
  <c r="BK134"/>
  <c r="BK133"/>
  <c r="J131"/>
  <c r="BK130"/>
  <c r="J129"/>
  <c r="J128"/>
  <c r="BK126"/>
  <c r="J124"/>
  <c r="BK123"/>
  <c i="1" r="AS94"/>
  <c i="2" r="J150"/>
  <c r="BK149"/>
  <c r="J148"/>
  <c r="BK147"/>
  <c r="BK146"/>
  <c r="J145"/>
  <c r="BK144"/>
  <c r="J143"/>
  <c r="J142"/>
  <c r="BK141"/>
  <c r="J139"/>
  <c r="J138"/>
  <c r="BK137"/>
  <c r="BK136"/>
  <c r="BK135"/>
  <c r="J134"/>
  <c r="J133"/>
  <c r="BK131"/>
  <c r="J130"/>
  <c r="BK129"/>
  <c r="BK128"/>
  <c r="J126"/>
  <c r="BK124"/>
  <c r="J123"/>
  <c l="1" r="BK122"/>
  <c r="J122"/>
  <c r="J98"/>
  <c r="P122"/>
  <c r="R122"/>
  <c r="T122"/>
  <c r="BK127"/>
  <c r="J127"/>
  <c r="J99"/>
  <c r="P127"/>
  <c r="R127"/>
  <c r="T127"/>
  <c r="BK140"/>
  <c r="J140"/>
  <c r="J100"/>
  <c r="P140"/>
  <c r="R140"/>
  <c r="T140"/>
  <c r="E85"/>
  <c r="J89"/>
  <c r="J91"/>
  <c r="J92"/>
  <c r="F116"/>
  <c r="F117"/>
  <c r="BE123"/>
  <c r="BE128"/>
  <c r="BE130"/>
  <c r="BE134"/>
  <c r="BE139"/>
  <c r="BE143"/>
  <c r="BE145"/>
  <c r="BE146"/>
  <c r="BE149"/>
  <c r="BE124"/>
  <c r="BE126"/>
  <c r="BE129"/>
  <c r="BE131"/>
  <c r="BE133"/>
  <c r="BE135"/>
  <c r="BE136"/>
  <c r="BE137"/>
  <c r="BE138"/>
  <c r="BE141"/>
  <c r="BE142"/>
  <c r="BE144"/>
  <c r="BE147"/>
  <c r="BE148"/>
  <c r="BE150"/>
  <c r="BE151"/>
  <c r="BE152"/>
  <c r="BE153"/>
  <c r="BE154"/>
  <c r="BE155"/>
  <c r="BE156"/>
  <c r="J34"/>
  <c i="1" r="AW95"/>
  <c i="2" r="F36"/>
  <c i="1" r="BC95"/>
  <c r="BC94"/>
  <c r="W32"/>
  <c i="2" r="F34"/>
  <c i="1" r="BA95"/>
  <c r="BA94"/>
  <c r="W30"/>
  <c i="2" r="F35"/>
  <c i="1" r="BB95"/>
  <c r="BB94"/>
  <c r="W31"/>
  <c i="2" r="F37"/>
  <c i="1" r="BD95"/>
  <c r="BD94"/>
  <c r="W33"/>
  <c i="2" l="1" r="T121"/>
  <c r="T120"/>
  <c r="R121"/>
  <c r="R120"/>
  <c r="P121"/>
  <c r="P120"/>
  <c i="1" r="AU95"/>
  <c i="2" r="BK121"/>
  <c r="J121"/>
  <c r="J97"/>
  <c i="1" r="AU94"/>
  <c r="AW94"/>
  <c r="AK30"/>
  <c r="AY94"/>
  <c i="2" r="J33"/>
  <c i="1" r="AV95"/>
  <c r="AT95"/>
  <c r="AX94"/>
  <c i="2" r="F33"/>
  <c i="1" r="AZ95"/>
  <c r="AZ94"/>
  <c r="W29"/>
  <c i="2" l="1" r="BK120"/>
  <c r="J120"/>
  <c r="J96"/>
  <c i="1" r="AV94"/>
  <c r="AK29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<sst xmlns="http://schemas.openxmlformats.org/spreadsheetml/2006/main">
  <si>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</si>
  <si>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</si>
  <si>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</si>
  <si>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</si>
  <si>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</si>
  <si>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{6be1efe1-5c81-452e-bab2-7bebd1d949c8}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</si>
  <si>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</si>
  <si>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</si>
  <si>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</si>
  <si>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</si>
  <si>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</si>
  <si>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</si>
  <si>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</si>
  <si>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</si>
  <si>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SSTE_Brno_LT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</si>
  <si>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</si>
  <si>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</si>
  <si>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SŠTE Brno, Olomoucká - rozšíření stravovacího provozu</t>
  </si>
  <si>
    <t>KSO:</t>
  </si>
  <si>
    <t>CC-CZ:</t>
  </si>
  <si>
    <t>Místo:</t>
  </si>
  <si>
    <t xml:space="preserve"> </t>
  </si>
  <si>
    <t>Datum:</t>
  </si>
  <si>
    <t>3. 4. 2020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</si>
  <si>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</si>
  <si>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</si>
  <si>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</si>
  <si>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</si>
  <si>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</si>
  <si>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</si>
  <si>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</si>
  <si>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</si>
  <si>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</si>
  <si>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</si>
  <si>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</si>
  <si>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</si>
  <si>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</si>
  <si>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</si>
  <si>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</si>
  <si>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</si>
  <si>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</si>
  <si>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</si>
  <si>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</si>
  <si>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</si>
  <si>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</si>
  <si>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</si>
  <si>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</si>
  <si>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</si>
  <si>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</si>
  <si>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</si>
  <si>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</si>
  <si>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</si>
  <si>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</si>
  <si>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</si>
  <si>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</si>
  <si>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</si>
  <si>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</si>
  <si>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</si>
  <si>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</si>
  <si>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</si>
  <si>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</si>
  <si>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</si>
  <si>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</si>
  <si>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</si>
  <si>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</si>
  <si>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</si>
  <si>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</si>
  <si>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</si>
  <si>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</si>
  <si>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</si>
  <si>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</si>
  <si>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</si>
  <si>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</si>
  <si>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</si>
  <si>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</si>
  <si>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</si>
  <si>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</si>
  <si>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</si>
  <si>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</si>
  <si>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Lapač tuku</t>
  </si>
  <si>
    <t>STA</t>
  </si>
  <si>
    <t>1</t>
  </si>
  <si>
    <t>{f402ceb0-3e52-4bb6-acb5-01cb360b04fd}</t>
  </si>
  <si>
    <t>2</t>
  </si>
  <si>
    <t>KRYCÍ LIST SOUPISU PRACÍ</t>
  </si>
  <si>
    <t>Objekt:</t>
  </si>
  <si>
    <t>IO 01 - Lapač tuku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</si>
  <si>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</si>
  <si>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</si>
  <si>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</si>
  <si>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</si>
  <si>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</si>
  <si>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</si>
  <si>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</si>
  <si>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</si>
  <si>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8 - Trubní vedení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</si>
  <si>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</si>
  <si>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</si>
  <si>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</si>
  <si>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</si>
  <si>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</si>
  <si>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</si>
  <si>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</si>
  <si>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</si>
  <si>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</si>
  <si>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</si>
  <si>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</si>
  <si>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</si>
  <si>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</si>
  <si>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</si>
  <si>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</si>
  <si>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</si>
  <si>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</si>
  <si>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</si>
  <si>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</si>
  <si>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386121113</t>
  </si>
  <si>
    <t xml:space="preserve">Montáž odlučovačů  tuků a olejů železobetonových, průtoku 7 l/s</t>
  </si>
  <si>
    <t>kus</t>
  </si>
  <si>
    <t>4</t>
  </si>
  <si>
    <t>-259760601</t>
  </si>
  <si>
    <t>22</t>
  </si>
  <si>
    <t>M</t>
  </si>
  <si>
    <t>59432163.R</t>
  </si>
  <si>
    <t>lapák tuků žb, 1200 jídel/den</t>
  </si>
  <si>
    <t>8</t>
  </si>
  <si>
    <t>-282276293</t>
  </si>
  <si>
    <t>P</t>
  </si>
  <si>
    <t>Poznámka k položce:_x000d_
Vnější prům 2340 x 1800 mm_x000d_
Vodostavebního železobetonu B30V9 mm_x000d_
Průměr prostupů 600 mm_x000d_
Výška nátoku 1170 mm _x000d_
Výška odtoku 1100 mm _x000d_
Počet vstupů 1 ks_x000d_
Objem 3800 1</t>
  </si>
  <si>
    <t>23</t>
  </si>
  <si>
    <t>Doprava</t>
  </si>
  <si>
    <t>doprava lapáku tuků žb</t>
  </si>
  <si>
    <t>1978436593</t>
  </si>
  <si>
    <t>Vodorovné konstrukce</t>
  </si>
  <si>
    <t>25</t>
  </si>
  <si>
    <t>451541111</t>
  </si>
  <si>
    <t>Lože pod potrubí, stoky a drobné objekty v otevřeném výkopu ze štěrkodrtě 0-63 mm</t>
  </si>
  <si>
    <t>m3</t>
  </si>
  <si>
    <t>255889298</t>
  </si>
  <si>
    <t>26</t>
  </si>
  <si>
    <t>58344171</t>
  </si>
  <si>
    <t>štěrkodrť frakce 0/32</t>
  </si>
  <si>
    <t>t</t>
  </si>
  <si>
    <t>-1643547517</t>
  </si>
  <si>
    <t>27</t>
  </si>
  <si>
    <t>451572111</t>
  </si>
  <si>
    <t>Lože pod potrubí, stoky a drobné objekty v otevřeném výkopu z kameniva drobného těženého 0 až 4 mm</t>
  </si>
  <si>
    <t>-624844939</t>
  </si>
  <si>
    <t>24</t>
  </si>
  <si>
    <t>58337310</t>
  </si>
  <si>
    <t>štěrkopísek frakce 0/4</t>
  </si>
  <si>
    <t>-886021319</t>
  </si>
  <si>
    <t>VV</t>
  </si>
  <si>
    <t>0,245*2 'Přepočtené koeficientem množství</t>
  </si>
  <si>
    <t>17</t>
  </si>
  <si>
    <t>452112111</t>
  </si>
  <si>
    <t>Osazení betonových dílců prstenců nebo rámů pod poklopy a mříže, výšky do 100 mm</t>
  </si>
  <si>
    <t>1711729509</t>
  </si>
  <si>
    <t>18</t>
  </si>
  <si>
    <t>59224011</t>
  </si>
  <si>
    <t>prstenec šachtový vyrovnávací betonový 625x100x60mm</t>
  </si>
  <si>
    <t>-841365800</t>
  </si>
  <si>
    <t>20</t>
  </si>
  <si>
    <t>59224012</t>
  </si>
  <si>
    <t>prstenec šachtový vyrovnávací betonový 625x100x80mm</t>
  </si>
  <si>
    <t>-2130714162</t>
  </si>
  <si>
    <t>19</t>
  </si>
  <si>
    <t>59224013</t>
  </si>
  <si>
    <t>prstenec šachtový vyrovnávací betonový 625x100x100mm</t>
  </si>
  <si>
    <t>814567410</t>
  </si>
  <si>
    <t>28</t>
  </si>
  <si>
    <t>452321131</t>
  </si>
  <si>
    <t>Podkladní a zajišťovací konstrukce z betonu železového v otevřeném výkopu desky pod potrubí, stoky a drobné objekty z betonu tř. C 12/15</t>
  </si>
  <si>
    <t>231022468</t>
  </si>
  <si>
    <t>29</t>
  </si>
  <si>
    <t>452351101</t>
  </si>
  <si>
    <t>Bednění podkladních a zajišťovacích konstrukcí v otevřeném výkopu desek nebo sedlových loží pod potrubí, stoky a drobné objekty</t>
  </si>
  <si>
    <t>m2</t>
  </si>
  <si>
    <t>118312671</t>
  </si>
  <si>
    <t>30</t>
  </si>
  <si>
    <t>452368211</t>
  </si>
  <si>
    <t>Výztuž podkladních desek, bloků nebo pražců v otevřeném výkopu ze svařovaných sítí typu Kari</t>
  </si>
  <si>
    <t>1220926086</t>
  </si>
  <si>
    <t>Trubní vedení</t>
  </si>
  <si>
    <t>871350310</t>
  </si>
  <si>
    <t>Montáž kanalizačního potrubí z plastů z polypropylenu PP hladkého plnostěnného SN 10 DN 200</t>
  </si>
  <si>
    <t>m</t>
  </si>
  <si>
    <t>-404660537</t>
  </si>
  <si>
    <t>871353121</t>
  </si>
  <si>
    <t>Montáž kanalizačního potrubí z plastů z tvrdého PVC těsněných gumovým kroužkem v otevřeném výkopu ve sklonu do 20 % DN 200</t>
  </si>
  <si>
    <t>1049236780</t>
  </si>
  <si>
    <t>871355221</t>
  </si>
  <si>
    <t>Kanalizační potrubí z tvrdého PVC v otevřeném výkopu ve sklonu do 20 %, hladkého plnostěnného jednovrstvého, tuhost třídy SN 8 DN 200</t>
  </si>
  <si>
    <t>-1885153406</t>
  </si>
  <si>
    <t>5</t>
  </si>
  <si>
    <t>28611544</t>
  </si>
  <si>
    <t>přechod kanalizační PVC na kameninové hrdlo DN 200</t>
  </si>
  <si>
    <t>-1285135754</t>
  </si>
  <si>
    <t>6</t>
  </si>
  <si>
    <t>28611688</t>
  </si>
  <si>
    <t>kroužek těsnící náhradní pro plastové potrubí KGUS-DN200</t>
  </si>
  <si>
    <t>1253906778</t>
  </si>
  <si>
    <t>871355231.KG2000</t>
  </si>
  <si>
    <t>Kanalizační potrubí z KG 2000 Polypropylen v otevřeném výkopu ve sklonu do 20 %, tuhost třídy SN 10 DN 200</t>
  </si>
  <si>
    <t>-1235689236</t>
  </si>
  <si>
    <t>7</t>
  </si>
  <si>
    <t>892351111</t>
  </si>
  <si>
    <t>Tlakové zkoušky vodou na potrubí DN 150 nebo 200</t>
  </si>
  <si>
    <t>1642950926</t>
  </si>
  <si>
    <t>894411311</t>
  </si>
  <si>
    <t>Osazení betonových nebo železobetonových dílců pro šachty skruží rovných</t>
  </si>
  <si>
    <t>1149084450</t>
  </si>
  <si>
    <t>9</t>
  </si>
  <si>
    <t>59224160</t>
  </si>
  <si>
    <t>skruž kanalizační s ocelovými stupadly 100 x 25 x 12 cm</t>
  </si>
  <si>
    <t>1719966344</t>
  </si>
  <si>
    <t>10</t>
  </si>
  <si>
    <t>894412411</t>
  </si>
  <si>
    <t>Osazení betonových nebo železobetonových dílců pro šachty skruží přechodových</t>
  </si>
  <si>
    <t>566296815</t>
  </si>
  <si>
    <t>11</t>
  </si>
  <si>
    <t>59224168</t>
  </si>
  <si>
    <t>skruž betonová přechodová 62,5/100x60x12 cm, stupadla poplastovaná kapsová</t>
  </si>
  <si>
    <t>-937633392</t>
  </si>
  <si>
    <t>12</t>
  </si>
  <si>
    <t>894414111</t>
  </si>
  <si>
    <t>Osazení betonových nebo železobetonových dílců pro šachty skruží základových (dno)</t>
  </si>
  <si>
    <t>2107458946</t>
  </si>
  <si>
    <t>13</t>
  </si>
  <si>
    <t>59224064.TBS-Q.1</t>
  </si>
  <si>
    <t>dno betonové šachtové kulaté DN 1000 TBZ-Q.1 100/469 KOM tl.15cm</t>
  </si>
  <si>
    <t>13238354</t>
  </si>
  <si>
    <t>14</t>
  </si>
  <si>
    <t>899104112</t>
  </si>
  <si>
    <t>Osazení poklopů litinových a ocelových včetně rámů pro třídu zatížení D400, E600</t>
  </si>
  <si>
    <t>1916621980</t>
  </si>
  <si>
    <t>59224660</t>
  </si>
  <si>
    <t>poklop šachtový D400mm bez odvětrání</t>
  </si>
  <si>
    <t>1106970159</t>
  </si>
  <si>
    <t>16</t>
  </si>
  <si>
    <t>59224348</t>
  </si>
  <si>
    <t>těsnění elastomerové pro spojení šachetních dílů DN 1000</t>
  </si>
  <si>
    <t>870112233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</si>
</sst>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SSTE_Brno_LT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SŠTE Brno, Olomoucká - rozšíření stravovacího provozu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3. 4. 2020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'IO 01 - Lapač tuku'!J30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'IO 01 - Lapač tuku'!P120</f>
        <v>0</v>
      </c>
      <c r="AV95" s="126">
        <f>'IO 01 - Lapač tuku'!J33</f>
        <v>0</v>
      </c>
      <c r="AW95" s="126">
        <f>'IO 01 - Lapač tuku'!J34</f>
        <v>0</v>
      </c>
      <c r="AX95" s="126">
        <f>'IO 01 - Lapač tuku'!J35</f>
        <v>0</v>
      </c>
      <c r="AY95" s="126">
        <f>'IO 01 - Lapač tuku'!J36</f>
        <v>0</v>
      </c>
      <c r="AZ95" s="126">
        <f>'IO 01 - Lapač tuku'!F33</f>
        <v>0</v>
      </c>
      <c r="BA95" s="126">
        <f>'IO 01 - Lapač tuku'!F34</f>
        <v>0</v>
      </c>
      <c r="BB95" s="126">
        <f>'IO 01 - Lapač tuku'!F35</f>
        <v>0</v>
      </c>
      <c r="BC95" s="126">
        <f>'IO 01 - Lapač tuku'!F36</f>
        <v>0</v>
      </c>
      <c r="BD95" s="128">
        <f>'IO 01 - Lapač tuku'!F37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o6E9oLkqXhbB3Vbv7mOYPgUS7Ye3PUsbD4VeMuiw5mN103j1392BmiuKP6q+GnBsDNLCIYJkuLDe1gtmGJvsHg==" hashValue="MYnTtxuTnoeKwpQN2JUlmHaB2rIqu40Tbhsw5kqzW7OLHsT7Ww6APj5NfCsX7FULKsa55SigZp6b+KED9BHpa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IO 01 - Lapač tuk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83</v>
      </c>
    </row>
    <row r="4" s="1" customFormat="1" ht="24.96" customHeight="1">
      <c r="B4" s="18"/>
      <c r="D4" s="134" t="s">
        <v>84</v>
      </c>
      <c r="I4" s="130"/>
      <c r="L4" s="18"/>
      <c r="M4" s="135" t="s">
        <v>10</v>
      </c>
      <c r="AT4" s="15" t="s">
        <v>4</v>
      </c>
    </row>
    <row r="5" s="1" customFormat="1" ht="6.96" customHeight="1">
      <c r="B5" s="18"/>
      <c r="I5" s="130"/>
      <c r="L5" s="18"/>
    </row>
    <row r="6" s="1" customFormat="1" ht="12" customHeight="1">
      <c r="B6" s="18"/>
      <c r="D6" s="136" t="s">
        <v>16</v>
      </c>
      <c r="I6" s="130"/>
      <c r="L6" s="18"/>
    </row>
    <row r="7" s="1" customFormat="1" ht="16.5" customHeight="1">
      <c r="B7" s="18"/>
      <c r="E7" s="137" t="str">
        <f>'Rekapitulace stavby'!K6</f>
        <v>SŠTE Brno, Olomoucká - rozšíření stravovacího provozu</v>
      </c>
      <c r="F7" s="136"/>
      <c r="G7" s="136"/>
      <c r="H7" s="136"/>
      <c r="I7" s="130"/>
      <c r="L7" s="18"/>
    </row>
    <row r="8" s="2" customFormat="1" ht="12" customHeight="1">
      <c r="A8" s="36"/>
      <c r="B8" s="42"/>
      <c r="C8" s="36"/>
      <c r="D8" s="136" t="s">
        <v>85</v>
      </c>
      <c r="E8" s="36"/>
      <c r="F8" s="36"/>
      <c r="G8" s="36"/>
      <c r="H8" s="36"/>
      <c r="I8" s="138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9" t="s">
        <v>86</v>
      </c>
      <c r="F9" s="36"/>
      <c r="G9" s="36"/>
      <c r="H9" s="36"/>
      <c r="I9" s="138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8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6" t="s">
        <v>18</v>
      </c>
      <c r="E11" s="36"/>
      <c r="F11" s="140" t="s">
        <v>1</v>
      </c>
      <c r="G11" s="36"/>
      <c r="H11" s="36"/>
      <c r="I11" s="141" t="s">
        <v>19</v>
      </c>
      <c r="J11" s="140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6" t="s">
        <v>20</v>
      </c>
      <c r="E12" s="36"/>
      <c r="F12" s="140" t="s">
        <v>21</v>
      </c>
      <c r="G12" s="36"/>
      <c r="H12" s="36"/>
      <c r="I12" s="141" t="s">
        <v>22</v>
      </c>
      <c r="J12" s="142" t="str">
        <f>'Rekapitulace stavby'!AN8</f>
        <v>3. 4. 2020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8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6" t="s">
        <v>24</v>
      </c>
      <c r="E14" s="36"/>
      <c r="F14" s="36"/>
      <c r="G14" s="36"/>
      <c r="H14" s="36"/>
      <c r="I14" s="141" t="s">
        <v>25</v>
      </c>
      <c r="J14" s="140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0" t="str">
        <f>IF('Rekapitulace stavby'!E11="","",'Rekapitulace stavby'!E11)</f>
        <v xml:space="preserve"> </v>
      </c>
      <c r="F15" s="36"/>
      <c r="G15" s="36"/>
      <c r="H15" s="36"/>
      <c r="I15" s="141" t="s">
        <v>26</v>
      </c>
      <c r="J15" s="140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8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6" t="s">
        <v>27</v>
      </c>
      <c r="E17" s="36"/>
      <c r="F17" s="36"/>
      <c r="G17" s="36"/>
      <c r="H17" s="36"/>
      <c r="I17" s="141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0"/>
      <c r="G18" s="140"/>
      <c r="H18" s="140"/>
      <c r="I18" s="141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8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6" t="s">
        <v>29</v>
      </c>
      <c r="E20" s="36"/>
      <c r="F20" s="36"/>
      <c r="G20" s="36"/>
      <c r="H20" s="36"/>
      <c r="I20" s="141" t="s">
        <v>25</v>
      </c>
      <c r="J20" s="140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0" t="str">
        <f>IF('Rekapitulace stavby'!E17="","",'Rekapitulace stavby'!E17)</f>
        <v xml:space="preserve"> </v>
      </c>
      <c r="F21" s="36"/>
      <c r="G21" s="36"/>
      <c r="H21" s="36"/>
      <c r="I21" s="141" t="s">
        <v>26</v>
      </c>
      <c r="J21" s="140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8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6" t="s">
        <v>31</v>
      </c>
      <c r="E23" s="36"/>
      <c r="F23" s="36"/>
      <c r="G23" s="36"/>
      <c r="H23" s="36"/>
      <c r="I23" s="141" t="s">
        <v>25</v>
      </c>
      <c r="J23" s="140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0" t="str">
        <f>IF('Rekapitulace stavby'!E20="","",'Rekapitulace stavby'!E20)</f>
        <v xml:space="preserve"> </v>
      </c>
      <c r="F24" s="36"/>
      <c r="G24" s="36"/>
      <c r="H24" s="36"/>
      <c r="I24" s="141" t="s">
        <v>26</v>
      </c>
      <c r="J24" s="140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8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6" t="s">
        <v>32</v>
      </c>
      <c r="E26" s="36"/>
      <c r="F26" s="36"/>
      <c r="G26" s="36"/>
      <c r="H26" s="36"/>
      <c r="I26" s="138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8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9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33</v>
      </c>
      <c r="E30" s="36"/>
      <c r="F30" s="36"/>
      <c r="G30" s="36"/>
      <c r="H30" s="36"/>
      <c r="I30" s="138"/>
      <c r="J30" s="151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9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35</v>
      </c>
      <c r="G32" s="36"/>
      <c r="H32" s="36"/>
      <c r="I32" s="153" t="s">
        <v>34</v>
      </c>
      <c r="J32" s="152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4" t="s">
        <v>37</v>
      </c>
      <c r="E33" s="136" t="s">
        <v>38</v>
      </c>
      <c r="F33" s="155">
        <f>ROUND((SUM(BE120:BE156)),  2)</f>
        <v>0</v>
      </c>
      <c r="G33" s="36"/>
      <c r="H33" s="36"/>
      <c r="I33" s="156">
        <v>0.20999999999999999</v>
      </c>
      <c r="J33" s="155">
        <f>ROUND(((SUM(BE120:BE156))*I33),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6" t="s">
        <v>39</v>
      </c>
      <c r="F34" s="155">
        <f>ROUND((SUM(BF120:BF156)),  2)</f>
        <v>0</v>
      </c>
      <c r="G34" s="36"/>
      <c r="H34" s="36"/>
      <c r="I34" s="156">
        <v>0.14999999999999999</v>
      </c>
      <c r="J34" s="155">
        <f>ROUND(((SUM(BF120:BF156))*I34),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6" t="s">
        <v>40</v>
      </c>
      <c r="F35" s="155">
        <f>ROUND((SUM(BG120:BG156)),  2)</f>
        <v>0</v>
      </c>
      <c r="G35" s="36"/>
      <c r="H35" s="36"/>
      <c r="I35" s="156">
        <v>0.20999999999999999</v>
      </c>
      <c r="J35" s="155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6" t="s">
        <v>41</v>
      </c>
      <c r="F36" s="155">
        <f>ROUND((SUM(BH120:BH156)),  2)</f>
        <v>0</v>
      </c>
      <c r="G36" s="36"/>
      <c r="H36" s="36"/>
      <c r="I36" s="156">
        <v>0.14999999999999999</v>
      </c>
      <c r="J36" s="155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6" t="s">
        <v>42</v>
      </c>
      <c r="F37" s="155">
        <f>ROUND((SUM(BI120:BI156)),  2)</f>
        <v>0</v>
      </c>
      <c r="G37" s="36"/>
      <c r="H37" s="36"/>
      <c r="I37" s="156">
        <v>0</v>
      </c>
      <c r="J37" s="15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8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38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0"/>
      <c r="L41" s="18"/>
    </row>
    <row r="42" s="1" customFormat="1" ht="14.4" customHeight="1">
      <c r="B42" s="18"/>
      <c r="I42" s="130"/>
      <c r="L42" s="18"/>
    </row>
    <row r="43" s="1" customFormat="1" ht="14.4" customHeight="1">
      <c r="B43" s="18"/>
      <c r="I43" s="130"/>
      <c r="L43" s="18"/>
    </row>
    <row r="44" s="1" customFormat="1" ht="14.4" customHeight="1">
      <c r="B44" s="18"/>
      <c r="I44" s="130"/>
      <c r="L44" s="18"/>
    </row>
    <row r="45" s="1" customFormat="1" ht="14.4" customHeight="1">
      <c r="B45" s="18"/>
      <c r="I45" s="130"/>
      <c r="L45" s="18"/>
    </row>
    <row r="46" s="1" customFormat="1" ht="14.4" customHeight="1">
      <c r="B46" s="18"/>
      <c r="I46" s="130"/>
      <c r="L46" s="18"/>
    </row>
    <row r="47" s="1" customFormat="1" ht="14.4" customHeight="1">
      <c r="B47" s="18"/>
      <c r="I47" s="130"/>
      <c r="L47" s="18"/>
    </row>
    <row r="48" s="1" customFormat="1" ht="14.4" customHeight="1">
      <c r="B48" s="18"/>
      <c r="I48" s="130"/>
      <c r="L48" s="18"/>
    </row>
    <row r="49" s="1" customFormat="1" ht="14.4" customHeight="1">
      <c r="B49" s="18"/>
      <c r="I49" s="130"/>
      <c r="L49" s="18"/>
    </row>
    <row r="50" s="2" customFormat="1" ht="14.4" customHeight="1">
      <c r="B50" s="61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1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SŠTE Brno, Olomoucká - rozšíření stravovacího provozu</v>
      </c>
      <c r="F85" s="30"/>
      <c r="G85" s="30"/>
      <c r="H85" s="30"/>
      <c r="I85" s="1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1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IO 01 - Lapač tuku</v>
      </c>
      <c r="F87" s="38"/>
      <c r="G87" s="38"/>
      <c r="H87" s="38"/>
      <c r="I87" s="1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141" t="s">
        <v>22</v>
      </c>
      <c r="J89" s="77" t="str">
        <f>IF(J12="","",J12)</f>
        <v>3. 4. 2020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141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141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88</v>
      </c>
      <c r="D94" s="183"/>
      <c r="E94" s="183"/>
      <c r="F94" s="183"/>
      <c r="G94" s="183"/>
      <c r="H94" s="183"/>
      <c r="I94" s="184"/>
      <c r="J94" s="185" t="s">
        <v>89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6" t="s">
        <v>90</v>
      </c>
      <c r="D96" s="38"/>
      <c r="E96" s="38"/>
      <c r="F96" s="38"/>
      <c r="G96" s="38"/>
      <c r="H96" s="38"/>
      <c r="I96" s="1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87"/>
      <c r="C97" s="188"/>
      <c r="D97" s="189" t="s">
        <v>92</v>
      </c>
      <c r="E97" s="190"/>
      <c r="F97" s="190"/>
      <c r="G97" s="190"/>
      <c r="H97" s="190"/>
      <c r="I97" s="191"/>
      <c r="J97" s="192">
        <f>J121</f>
        <v>0</v>
      </c>
      <c r="K97" s="188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93</v>
      </c>
      <c r="E98" s="197"/>
      <c r="F98" s="197"/>
      <c r="G98" s="197"/>
      <c r="H98" s="197"/>
      <c r="I98" s="198"/>
      <c r="J98" s="199">
        <f>J122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94</v>
      </c>
      <c r="E99" s="197"/>
      <c r="F99" s="197"/>
      <c r="G99" s="197"/>
      <c r="H99" s="197"/>
      <c r="I99" s="198"/>
      <c r="J99" s="199">
        <f>J127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95</v>
      </c>
      <c r="E100" s="197"/>
      <c r="F100" s="197"/>
      <c r="G100" s="197"/>
      <c r="H100" s="197"/>
      <c r="I100" s="198"/>
      <c r="J100" s="199">
        <f>J140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1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177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180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96</v>
      </c>
      <c r="D107" s="38"/>
      <c r="E107" s="38"/>
      <c r="F107" s="38"/>
      <c r="G107" s="38"/>
      <c r="H107" s="38"/>
      <c r="I107" s="1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1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1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SŠTE Brno, Olomoucká - rozšíření stravovacího provozu</v>
      </c>
      <c r="F110" s="30"/>
      <c r="G110" s="30"/>
      <c r="H110" s="30"/>
      <c r="I110" s="1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85</v>
      </c>
      <c r="D111" s="38"/>
      <c r="E111" s="38"/>
      <c r="F111" s="38"/>
      <c r="G111" s="38"/>
      <c r="H111" s="38"/>
      <c r="I111" s="1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IO 01 - Lapač tuku</v>
      </c>
      <c r="F112" s="38"/>
      <c r="G112" s="38"/>
      <c r="H112" s="38"/>
      <c r="I112" s="1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 xml:space="preserve"> </v>
      </c>
      <c r="G114" s="38"/>
      <c r="H114" s="38"/>
      <c r="I114" s="141" t="s">
        <v>22</v>
      </c>
      <c r="J114" s="77" t="str">
        <f>IF(J12="","",J12)</f>
        <v>3. 4. 2020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E15</f>
        <v xml:space="preserve"> </v>
      </c>
      <c r="G116" s="38"/>
      <c r="H116" s="38"/>
      <c r="I116" s="141" t="s">
        <v>29</v>
      </c>
      <c r="J116" s="34" t="str">
        <f>E21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IF(E18="","",E18)</f>
        <v>Vyplň údaj</v>
      </c>
      <c r="G117" s="38"/>
      <c r="H117" s="38"/>
      <c r="I117" s="141" t="s">
        <v>31</v>
      </c>
      <c r="J117" s="34" t="str">
        <f>E24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201"/>
      <c r="B119" s="202"/>
      <c r="C119" s="203" t="s">
        <v>97</v>
      </c>
      <c r="D119" s="204" t="s">
        <v>58</v>
      </c>
      <c r="E119" s="204" t="s">
        <v>54</v>
      </c>
      <c r="F119" s="204" t="s">
        <v>55</v>
      </c>
      <c r="G119" s="204" t="s">
        <v>98</v>
      </c>
      <c r="H119" s="204" t="s">
        <v>99</v>
      </c>
      <c r="I119" s="205" t="s">
        <v>100</v>
      </c>
      <c r="J119" s="206" t="s">
        <v>89</v>
      </c>
      <c r="K119" s="207" t="s">
        <v>101</v>
      </c>
      <c r="L119" s="208"/>
      <c r="M119" s="98" t="s">
        <v>1</v>
      </c>
      <c r="N119" s="99" t="s">
        <v>37</v>
      </c>
      <c r="O119" s="99" t="s">
        <v>102</v>
      </c>
      <c r="P119" s="99" t="s">
        <v>103</v>
      </c>
      <c r="Q119" s="99" t="s">
        <v>104</v>
      </c>
      <c r="R119" s="99" t="s">
        <v>105</v>
      </c>
      <c r="S119" s="99" t="s">
        <v>106</v>
      </c>
      <c r="T119" s="100" t="s">
        <v>107</v>
      </c>
      <c r="U119" s="201"/>
      <c r="V119" s="201"/>
      <c r="W119" s="201"/>
      <c r="X119" s="201"/>
      <c r="Y119" s="201"/>
      <c r="Z119" s="201"/>
      <c r="AA119" s="201"/>
      <c r="AB119" s="201"/>
      <c r="AC119" s="201"/>
      <c r="AD119" s="201"/>
      <c r="AE119" s="201"/>
    </row>
    <row r="120" s="2" customFormat="1" ht="22.8" customHeight="1">
      <c r="A120" s="36"/>
      <c r="B120" s="37"/>
      <c r="C120" s="105" t="s">
        <v>108</v>
      </c>
      <c r="D120" s="38"/>
      <c r="E120" s="38"/>
      <c r="F120" s="38"/>
      <c r="G120" s="38"/>
      <c r="H120" s="38"/>
      <c r="I120" s="138"/>
      <c r="J120" s="209">
        <f>BK120</f>
        <v>0</v>
      </c>
      <c r="K120" s="38"/>
      <c r="L120" s="42"/>
      <c r="M120" s="101"/>
      <c r="N120" s="210"/>
      <c r="O120" s="102"/>
      <c r="P120" s="211">
        <f>P121</f>
        <v>0</v>
      </c>
      <c r="Q120" s="102"/>
      <c r="R120" s="211">
        <f>R121</f>
        <v>13.17521</v>
      </c>
      <c r="S120" s="102"/>
      <c r="T120" s="212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72</v>
      </c>
      <c r="AU120" s="15" t="s">
        <v>91</v>
      </c>
      <c r="BK120" s="213">
        <f>BK121</f>
        <v>0</v>
      </c>
    </row>
    <row r="121" s="12" customFormat="1" ht="25.92" customHeight="1">
      <c r="A121" s="12"/>
      <c r="B121" s="214"/>
      <c r="C121" s="215"/>
      <c r="D121" s="216" t="s">
        <v>72</v>
      </c>
      <c r="E121" s="217" t="s">
        <v>109</v>
      </c>
      <c r="F121" s="217" t="s">
        <v>110</v>
      </c>
      <c r="G121" s="215"/>
      <c r="H121" s="215"/>
      <c r="I121" s="218"/>
      <c r="J121" s="219">
        <f>BK121</f>
        <v>0</v>
      </c>
      <c r="K121" s="215"/>
      <c r="L121" s="220"/>
      <c r="M121" s="221"/>
      <c r="N121" s="222"/>
      <c r="O121" s="222"/>
      <c r="P121" s="223">
        <f>P122+P127+P140</f>
        <v>0</v>
      </c>
      <c r="Q121" s="222"/>
      <c r="R121" s="223">
        <f>R122+R127+R140</f>
        <v>13.17521</v>
      </c>
      <c r="S121" s="222"/>
      <c r="T121" s="224">
        <f>T122+T127+T140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5" t="s">
        <v>81</v>
      </c>
      <c r="AT121" s="226" t="s">
        <v>72</v>
      </c>
      <c r="AU121" s="226" t="s">
        <v>73</v>
      </c>
      <c r="AY121" s="225" t="s">
        <v>111</v>
      </c>
      <c r="BK121" s="227">
        <f>BK122+BK127+BK140</f>
        <v>0</v>
      </c>
    </row>
    <row r="122" s="12" customFormat="1" ht="22.8" customHeight="1">
      <c r="A122" s="12"/>
      <c r="B122" s="214"/>
      <c r="C122" s="215"/>
      <c r="D122" s="216" t="s">
        <v>72</v>
      </c>
      <c r="E122" s="228" t="s">
        <v>112</v>
      </c>
      <c r="F122" s="228" t="s">
        <v>113</v>
      </c>
      <c r="G122" s="215"/>
      <c r="H122" s="215"/>
      <c r="I122" s="218"/>
      <c r="J122" s="229">
        <f>BK122</f>
        <v>0</v>
      </c>
      <c r="K122" s="215"/>
      <c r="L122" s="220"/>
      <c r="M122" s="221"/>
      <c r="N122" s="222"/>
      <c r="O122" s="222"/>
      <c r="P122" s="223">
        <f>SUM(P123:P126)</f>
        <v>0</v>
      </c>
      <c r="Q122" s="222"/>
      <c r="R122" s="223">
        <f>SUM(R123:R126)</f>
        <v>5.7939999999999996</v>
      </c>
      <c r="S122" s="222"/>
      <c r="T122" s="224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5" t="s">
        <v>81</v>
      </c>
      <c r="AT122" s="226" t="s">
        <v>72</v>
      </c>
      <c r="AU122" s="226" t="s">
        <v>81</v>
      </c>
      <c r="AY122" s="225" t="s">
        <v>111</v>
      </c>
      <c r="BK122" s="227">
        <f>SUM(BK123:BK126)</f>
        <v>0</v>
      </c>
    </row>
    <row r="123" s="2" customFormat="1" ht="21.75" customHeight="1">
      <c r="A123" s="36"/>
      <c r="B123" s="37"/>
      <c r="C123" s="230" t="s">
        <v>7</v>
      </c>
      <c r="D123" s="230" t="s">
        <v>114</v>
      </c>
      <c r="E123" s="231" t="s">
        <v>115</v>
      </c>
      <c r="F123" s="232" t="s">
        <v>116</v>
      </c>
      <c r="G123" s="233" t="s">
        <v>117</v>
      </c>
      <c r="H123" s="234">
        <v>1</v>
      </c>
      <c r="I123" s="235"/>
      <c r="J123" s="236">
        <f>ROUND(I123*H123,2)</f>
        <v>0</v>
      </c>
      <c r="K123" s="237"/>
      <c r="L123" s="42"/>
      <c r="M123" s="238" t="s">
        <v>1</v>
      </c>
      <c r="N123" s="239" t="s">
        <v>38</v>
      </c>
      <c r="O123" s="89"/>
      <c r="P123" s="240">
        <f>O123*H123</f>
        <v>0</v>
      </c>
      <c r="Q123" s="240">
        <v>0</v>
      </c>
      <c r="R123" s="240">
        <f>Q123*H123</f>
        <v>0</v>
      </c>
      <c r="S123" s="240">
        <v>0</v>
      </c>
      <c r="T123" s="24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42" t="s">
        <v>118</v>
      </c>
      <c r="AT123" s="242" t="s">
        <v>114</v>
      </c>
      <c r="AU123" s="242" t="s">
        <v>83</v>
      </c>
      <c r="AY123" s="15" t="s">
        <v>111</v>
      </c>
      <c r="BE123" s="243">
        <f>IF(N123="základní",J123,0)</f>
        <v>0</v>
      </c>
      <c r="BF123" s="243">
        <f>IF(N123="snížená",J123,0)</f>
        <v>0</v>
      </c>
      <c r="BG123" s="243">
        <f>IF(N123="zákl. přenesená",J123,0)</f>
        <v>0</v>
      </c>
      <c r="BH123" s="243">
        <f>IF(N123="sníž. přenesená",J123,0)</f>
        <v>0</v>
      </c>
      <c r="BI123" s="243">
        <f>IF(N123="nulová",J123,0)</f>
        <v>0</v>
      </c>
      <c r="BJ123" s="15" t="s">
        <v>81</v>
      </c>
      <c r="BK123" s="243">
        <f>ROUND(I123*H123,2)</f>
        <v>0</v>
      </c>
      <c r="BL123" s="15" t="s">
        <v>118</v>
      </c>
      <c r="BM123" s="242" t="s">
        <v>119</v>
      </c>
    </row>
    <row r="124" s="2" customFormat="1" ht="16.5" customHeight="1">
      <c r="A124" s="36"/>
      <c r="B124" s="37"/>
      <c r="C124" s="244" t="s">
        <v>120</v>
      </c>
      <c r="D124" s="244" t="s">
        <v>121</v>
      </c>
      <c r="E124" s="245" t="s">
        <v>122</v>
      </c>
      <c r="F124" s="246" t="s">
        <v>123</v>
      </c>
      <c r="G124" s="247" t="s">
        <v>117</v>
      </c>
      <c r="H124" s="248">
        <v>1</v>
      </c>
      <c r="I124" s="249"/>
      <c r="J124" s="250">
        <f>ROUND(I124*H124,2)</f>
        <v>0</v>
      </c>
      <c r="K124" s="251"/>
      <c r="L124" s="252"/>
      <c r="M124" s="253" t="s">
        <v>1</v>
      </c>
      <c r="N124" s="254" t="s">
        <v>38</v>
      </c>
      <c r="O124" s="89"/>
      <c r="P124" s="240">
        <f>O124*H124</f>
        <v>0</v>
      </c>
      <c r="Q124" s="240">
        <v>2.8969999999999998</v>
      </c>
      <c r="R124" s="240">
        <f>Q124*H124</f>
        <v>2.8969999999999998</v>
      </c>
      <c r="S124" s="240">
        <v>0</v>
      </c>
      <c r="T124" s="24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42" t="s">
        <v>124</v>
      </c>
      <c r="AT124" s="242" t="s">
        <v>121</v>
      </c>
      <c r="AU124" s="242" t="s">
        <v>83</v>
      </c>
      <c r="AY124" s="15" t="s">
        <v>111</v>
      </c>
      <c r="BE124" s="243">
        <f>IF(N124="základní",J124,0)</f>
        <v>0</v>
      </c>
      <c r="BF124" s="243">
        <f>IF(N124="snížená",J124,0)</f>
        <v>0</v>
      </c>
      <c r="BG124" s="243">
        <f>IF(N124="zákl. přenesená",J124,0)</f>
        <v>0</v>
      </c>
      <c r="BH124" s="243">
        <f>IF(N124="sníž. přenesená",J124,0)</f>
        <v>0</v>
      </c>
      <c r="BI124" s="243">
        <f>IF(N124="nulová",J124,0)</f>
        <v>0</v>
      </c>
      <c r="BJ124" s="15" t="s">
        <v>81</v>
      </c>
      <c r="BK124" s="243">
        <f>ROUND(I124*H124,2)</f>
        <v>0</v>
      </c>
      <c r="BL124" s="15" t="s">
        <v>118</v>
      </c>
      <c r="BM124" s="242" t="s">
        <v>125</v>
      </c>
    </row>
    <row r="125" s="2" customFormat="1">
      <c r="A125" s="36"/>
      <c r="B125" s="37"/>
      <c r="C125" s="38"/>
      <c r="D125" s="255" t="s">
        <v>126</v>
      </c>
      <c r="E125" s="38"/>
      <c r="F125" s="256" t="s">
        <v>127</v>
      </c>
      <c r="G125" s="38"/>
      <c r="H125" s="38"/>
      <c r="I125" s="138"/>
      <c r="J125" s="38"/>
      <c r="K125" s="38"/>
      <c r="L125" s="42"/>
      <c r="M125" s="257"/>
      <c r="N125" s="258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126</v>
      </c>
      <c r="AU125" s="15" t="s">
        <v>83</v>
      </c>
    </row>
    <row r="126" s="2" customFormat="1" ht="16.5" customHeight="1">
      <c r="A126" s="36"/>
      <c r="B126" s="37"/>
      <c r="C126" s="244" t="s">
        <v>128</v>
      </c>
      <c r="D126" s="244" t="s">
        <v>121</v>
      </c>
      <c r="E126" s="245" t="s">
        <v>129</v>
      </c>
      <c r="F126" s="246" t="s">
        <v>130</v>
      </c>
      <c r="G126" s="247" t="s">
        <v>117</v>
      </c>
      <c r="H126" s="248">
        <v>1</v>
      </c>
      <c r="I126" s="249"/>
      <c r="J126" s="250">
        <f>ROUND(I126*H126,2)</f>
        <v>0</v>
      </c>
      <c r="K126" s="251"/>
      <c r="L126" s="252"/>
      <c r="M126" s="253" t="s">
        <v>1</v>
      </c>
      <c r="N126" s="254" t="s">
        <v>38</v>
      </c>
      <c r="O126" s="89"/>
      <c r="P126" s="240">
        <f>O126*H126</f>
        <v>0</v>
      </c>
      <c r="Q126" s="240">
        <v>2.8969999999999998</v>
      </c>
      <c r="R126" s="240">
        <f>Q126*H126</f>
        <v>2.8969999999999998</v>
      </c>
      <c r="S126" s="240">
        <v>0</v>
      </c>
      <c r="T126" s="24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2" t="s">
        <v>124</v>
      </c>
      <c r="AT126" s="242" t="s">
        <v>121</v>
      </c>
      <c r="AU126" s="242" t="s">
        <v>83</v>
      </c>
      <c r="AY126" s="15" t="s">
        <v>111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15" t="s">
        <v>81</v>
      </c>
      <c r="BK126" s="243">
        <f>ROUND(I126*H126,2)</f>
        <v>0</v>
      </c>
      <c r="BL126" s="15" t="s">
        <v>118</v>
      </c>
      <c r="BM126" s="242" t="s">
        <v>131</v>
      </c>
    </row>
    <row r="127" s="12" customFormat="1" ht="22.8" customHeight="1">
      <c r="A127" s="12"/>
      <c r="B127" s="214"/>
      <c r="C127" s="215"/>
      <c r="D127" s="216" t="s">
        <v>72</v>
      </c>
      <c r="E127" s="228" t="s">
        <v>118</v>
      </c>
      <c r="F127" s="228" t="s">
        <v>132</v>
      </c>
      <c r="G127" s="215"/>
      <c r="H127" s="215"/>
      <c r="I127" s="218"/>
      <c r="J127" s="229">
        <f>BK127</f>
        <v>0</v>
      </c>
      <c r="K127" s="215"/>
      <c r="L127" s="220"/>
      <c r="M127" s="221"/>
      <c r="N127" s="222"/>
      <c r="O127" s="222"/>
      <c r="P127" s="223">
        <f>SUM(P128:P139)</f>
        <v>0</v>
      </c>
      <c r="Q127" s="222"/>
      <c r="R127" s="223">
        <f>SUM(R128:R139)</f>
        <v>1.8380499999999997</v>
      </c>
      <c r="S127" s="222"/>
      <c r="T127" s="224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5" t="s">
        <v>81</v>
      </c>
      <c r="AT127" s="226" t="s">
        <v>72</v>
      </c>
      <c r="AU127" s="226" t="s">
        <v>81</v>
      </c>
      <c r="AY127" s="225" t="s">
        <v>111</v>
      </c>
      <c r="BK127" s="227">
        <f>SUM(BK128:BK139)</f>
        <v>0</v>
      </c>
    </row>
    <row r="128" s="2" customFormat="1" ht="21.75" customHeight="1">
      <c r="A128" s="36"/>
      <c r="B128" s="37"/>
      <c r="C128" s="230" t="s">
        <v>133</v>
      </c>
      <c r="D128" s="230" t="s">
        <v>114</v>
      </c>
      <c r="E128" s="231" t="s">
        <v>134</v>
      </c>
      <c r="F128" s="232" t="s">
        <v>135</v>
      </c>
      <c r="G128" s="233" t="s">
        <v>136</v>
      </c>
      <c r="H128" s="234">
        <v>0.69999999999999996</v>
      </c>
      <c r="I128" s="235"/>
      <c r="J128" s="236">
        <f>ROUND(I128*H128,2)</f>
        <v>0</v>
      </c>
      <c r="K128" s="237"/>
      <c r="L128" s="42"/>
      <c r="M128" s="238" t="s">
        <v>1</v>
      </c>
      <c r="N128" s="239" t="s">
        <v>38</v>
      </c>
      <c r="O128" s="89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2" t="s">
        <v>118</v>
      </c>
      <c r="AT128" s="242" t="s">
        <v>114</v>
      </c>
      <c r="AU128" s="242" t="s">
        <v>83</v>
      </c>
      <c r="AY128" s="15" t="s">
        <v>111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15" t="s">
        <v>81</v>
      </c>
      <c r="BK128" s="243">
        <f>ROUND(I128*H128,2)</f>
        <v>0</v>
      </c>
      <c r="BL128" s="15" t="s">
        <v>118</v>
      </c>
      <c r="BM128" s="242" t="s">
        <v>137</v>
      </c>
    </row>
    <row r="129" s="2" customFormat="1" ht="16.5" customHeight="1">
      <c r="A129" s="36"/>
      <c r="B129" s="37"/>
      <c r="C129" s="244" t="s">
        <v>138</v>
      </c>
      <c r="D129" s="244" t="s">
        <v>121</v>
      </c>
      <c r="E129" s="245" t="s">
        <v>139</v>
      </c>
      <c r="F129" s="246" t="s">
        <v>140</v>
      </c>
      <c r="G129" s="247" t="s">
        <v>141</v>
      </c>
      <c r="H129" s="248">
        <v>1.1499999999999999</v>
      </c>
      <c r="I129" s="249"/>
      <c r="J129" s="250">
        <f>ROUND(I129*H129,2)</f>
        <v>0</v>
      </c>
      <c r="K129" s="251"/>
      <c r="L129" s="252"/>
      <c r="M129" s="253" t="s">
        <v>1</v>
      </c>
      <c r="N129" s="254" t="s">
        <v>38</v>
      </c>
      <c r="O129" s="89"/>
      <c r="P129" s="240">
        <f>O129*H129</f>
        <v>0</v>
      </c>
      <c r="Q129" s="240">
        <v>1</v>
      </c>
      <c r="R129" s="240">
        <f>Q129*H129</f>
        <v>1.1499999999999999</v>
      </c>
      <c r="S129" s="240">
        <v>0</v>
      </c>
      <c r="T129" s="24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42" t="s">
        <v>124</v>
      </c>
      <c r="AT129" s="242" t="s">
        <v>121</v>
      </c>
      <c r="AU129" s="242" t="s">
        <v>83</v>
      </c>
      <c r="AY129" s="15" t="s">
        <v>111</v>
      </c>
      <c r="BE129" s="243">
        <f>IF(N129="základní",J129,0)</f>
        <v>0</v>
      </c>
      <c r="BF129" s="243">
        <f>IF(N129="snížená",J129,0)</f>
        <v>0</v>
      </c>
      <c r="BG129" s="243">
        <f>IF(N129="zákl. přenesená",J129,0)</f>
        <v>0</v>
      </c>
      <c r="BH129" s="243">
        <f>IF(N129="sníž. přenesená",J129,0)</f>
        <v>0</v>
      </c>
      <c r="BI129" s="243">
        <f>IF(N129="nulová",J129,0)</f>
        <v>0</v>
      </c>
      <c r="BJ129" s="15" t="s">
        <v>81</v>
      </c>
      <c r="BK129" s="243">
        <f>ROUND(I129*H129,2)</f>
        <v>0</v>
      </c>
      <c r="BL129" s="15" t="s">
        <v>118</v>
      </c>
      <c r="BM129" s="242" t="s">
        <v>142</v>
      </c>
    </row>
    <row r="130" s="2" customFormat="1" ht="21.75" customHeight="1">
      <c r="A130" s="36"/>
      <c r="B130" s="37"/>
      <c r="C130" s="230" t="s">
        <v>143</v>
      </c>
      <c r="D130" s="230" t="s">
        <v>114</v>
      </c>
      <c r="E130" s="231" t="s">
        <v>144</v>
      </c>
      <c r="F130" s="232" t="s">
        <v>145</v>
      </c>
      <c r="G130" s="233" t="s">
        <v>136</v>
      </c>
      <c r="H130" s="234">
        <v>0.29999999999999999</v>
      </c>
      <c r="I130" s="235"/>
      <c r="J130" s="236">
        <f>ROUND(I130*H130,2)</f>
        <v>0</v>
      </c>
      <c r="K130" s="237"/>
      <c r="L130" s="42"/>
      <c r="M130" s="238" t="s">
        <v>1</v>
      </c>
      <c r="N130" s="239" t="s">
        <v>38</v>
      </c>
      <c r="O130" s="89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2" t="s">
        <v>118</v>
      </c>
      <c r="AT130" s="242" t="s">
        <v>114</v>
      </c>
      <c r="AU130" s="242" t="s">
        <v>83</v>
      </c>
      <c r="AY130" s="15" t="s">
        <v>111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5" t="s">
        <v>81</v>
      </c>
      <c r="BK130" s="243">
        <f>ROUND(I130*H130,2)</f>
        <v>0</v>
      </c>
      <c r="BL130" s="15" t="s">
        <v>118</v>
      </c>
      <c r="BM130" s="242" t="s">
        <v>146</v>
      </c>
    </row>
    <row r="131" s="2" customFormat="1" ht="16.5" customHeight="1">
      <c r="A131" s="36"/>
      <c r="B131" s="37"/>
      <c r="C131" s="244" t="s">
        <v>147</v>
      </c>
      <c r="D131" s="244" t="s">
        <v>121</v>
      </c>
      <c r="E131" s="245" t="s">
        <v>148</v>
      </c>
      <c r="F131" s="246" t="s">
        <v>149</v>
      </c>
      <c r="G131" s="247" t="s">
        <v>141</v>
      </c>
      <c r="H131" s="248">
        <v>0.48999999999999999</v>
      </c>
      <c r="I131" s="249"/>
      <c r="J131" s="250">
        <f>ROUND(I131*H131,2)</f>
        <v>0</v>
      </c>
      <c r="K131" s="251"/>
      <c r="L131" s="252"/>
      <c r="M131" s="253" t="s">
        <v>1</v>
      </c>
      <c r="N131" s="254" t="s">
        <v>38</v>
      </c>
      <c r="O131" s="89"/>
      <c r="P131" s="240">
        <f>O131*H131</f>
        <v>0</v>
      </c>
      <c r="Q131" s="240">
        <v>1</v>
      </c>
      <c r="R131" s="240">
        <f>Q131*H131</f>
        <v>0.48999999999999999</v>
      </c>
      <c r="S131" s="240">
        <v>0</v>
      </c>
      <c r="T131" s="24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2" t="s">
        <v>124</v>
      </c>
      <c r="AT131" s="242" t="s">
        <v>121</v>
      </c>
      <c r="AU131" s="242" t="s">
        <v>83</v>
      </c>
      <c r="AY131" s="15" t="s">
        <v>111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5" t="s">
        <v>81</v>
      </c>
      <c r="BK131" s="243">
        <f>ROUND(I131*H131,2)</f>
        <v>0</v>
      </c>
      <c r="BL131" s="15" t="s">
        <v>118</v>
      </c>
      <c r="BM131" s="242" t="s">
        <v>150</v>
      </c>
    </row>
    <row r="132" s="13" customFormat="1">
      <c r="A132" s="13"/>
      <c r="B132" s="259"/>
      <c r="C132" s="260"/>
      <c r="D132" s="255" t="s">
        <v>151</v>
      </c>
      <c r="E132" s="260"/>
      <c r="F132" s="261" t="s">
        <v>152</v>
      </c>
      <c r="G132" s="260"/>
      <c r="H132" s="262">
        <v>0.48999999999999999</v>
      </c>
      <c r="I132" s="263"/>
      <c r="J132" s="260"/>
      <c r="K132" s="260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151</v>
      </c>
      <c r="AU132" s="268" t="s">
        <v>83</v>
      </c>
      <c r="AV132" s="13" t="s">
        <v>83</v>
      </c>
      <c r="AW132" s="13" t="s">
        <v>4</v>
      </c>
      <c r="AX132" s="13" t="s">
        <v>81</v>
      </c>
      <c r="AY132" s="268" t="s">
        <v>111</v>
      </c>
    </row>
    <row r="133" s="2" customFormat="1" ht="21.75" customHeight="1">
      <c r="A133" s="36"/>
      <c r="B133" s="37"/>
      <c r="C133" s="230" t="s">
        <v>153</v>
      </c>
      <c r="D133" s="230" t="s">
        <v>114</v>
      </c>
      <c r="E133" s="231" t="s">
        <v>154</v>
      </c>
      <c r="F133" s="232" t="s">
        <v>155</v>
      </c>
      <c r="G133" s="233" t="s">
        <v>117</v>
      </c>
      <c r="H133" s="234">
        <v>3</v>
      </c>
      <c r="I133" s="235"/>
      <c r="J133" s="236">
        <f>ROUND(I133*H133,2)</f>
        <v>0</v>
      </c>
      <c r="K133" s="237"/>
      <c r="L133" s="42"/>
      <c r="M133" s="238" t="s">
        <v>1</v>
      </c>
      <c r="N133" s="239" t="s">
        <v>38</v>
      </c>
      <c r="O133" s="89"/>
      <c r="P133" s="240">
        <f>O133*H133</f>
        <v>0</v>
      </c>
      <c r="Q133" s="240">
        <v>0.0066</v>
      </c>
      <c r="R133" s="240">
        <f>Q133*H133</f>
        <v>0.019799999999999998</v>
      </c>
      <c r="S133" s="240">
        <v>0</v>
      </c>
      <c r="T133" s="24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42" t="s">
        <v>118</v>
      </c>
      <c r="AT133" s="242" t="s">
        <v>114</v>
      </c>
      <c r="AU133" s="242" t="s">
        <v>83</v>
      </c>
      <c r="AY133" s="15" t="s">
        <v>111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5" t="s">
        <v>81</v>
      </c>
      <c r="BK133" s="243">
        <f>ROUND(I133*H133,2)</f>
        <v>0</v>
      </c>
      <c r="BL133" s="15" t="s">
        <v>118</v>
      </c>
      <c r="BM133" s="242" t="s">
        <v>156</v>
      </c>
    </row>
    <row r="134" s="2" customFormat="1" ht="21.75" customHeight="1">
      <c r="A134" s="36"/>
      <c r="B134" s="37"/>
      <c r="C134" s="244" t="s">
        <v>157</v>
      </c>
      <c r="D134" s="244" t="s">
        <v>121</v>
      </c>
      <c r="E134" s="245" t="s">
        <v>158</v>
      </c>
      <c r="F134" s="246" t="s">
        <v>159</v>
      </c>
      <c r="G134" s="247" t="s">
        <v>117</v>
      </c>
      <c r="H134" s="248">
        <v>1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38</v>
      </c>
      <c r="O134" s="89"/>
      <c r="P134" s="240">
        <f>O134*H134</f>
        <v>0</v>
      </c>
      <c r="Q134" s="240">
        <v>0.032000000000000001</v>
      </c>
      <c r="R134" s="240">
        <f>Q134*H134</f>
        <v>0.032000000000000001</v>
      </c>
      <c r="S134" s="240">
        <v>0</v>
      </c>
      <c r="T134" s="24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2" t="s">
        <v>124</v>
      </c>
      <c r="AT134" s="242" t="s">
        <v>121</v>
      </c>
      <c r="AU134" s="242" t="s">
        <v>83</v>
      </c>
      <c r="AY134" s="15" t="s">
        <v>111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5" t="s">
        <v>81</v>
      </c>
      <c r="BK134" s="243">
        <f>ROUND(I134*H134,2)</f>
        <v>0</v>
      </c>
      <c r="BL134" s="15" t="s">
        <v>118</v>
      </c>
      <c r="BM134" s="242" t="s">
        <v>160</v>
      </c>
    </row>
    <row r="135" s="2" customFormat="1" ht="21.75" customHeight="1">
      <c r="A135" s="36"/>
      <c r="B135" s="37"/>
      <c r="C135" s="244" t="s">
        <v>161</v>
      </c>
      <c r="D135" s="244" t="s">
        <v>121</v>
      </c>
      <c r="E135" s="245" t="s">
        <v>162</v>
      </c>
      <c r="F135" s="246" t="s">
        <v>163</v>
      </c>
      <c r="G135" s="247" t="s">
        <v>117</v>
      </c>
      <c r="H135" s="248">
        <v>1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38</v>
      </c>
      <c r="O135" s="89"/>
      <c r="P135" s="240">
        <f>O135*H135</f>
        <v>0</v>
      </c>
      <c r="Q135" s="240">
        <v>0.041000000000000002</v>
      </c>
      <c r="R135" s="240">
        <f>Q135*H135</f>
        <v>0.041000000000000002</v>
      </c>
      <c r="S135" s="240">
        <v>0</v>
      </c>
      <c r="T135" s="24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2" t="s">
        <v>124</v>
      </c>
      <c r="AT135" s="242" t="s">
        <v>121</v>
      </c>
      <c r="AU135" s="242" t="s">
        <v>83</v>
      </c>
      <c r="AY135" s="15" t="s">
        <v>111</v>
      </c>
      <c r="BE135" s="243">
        <f>IF(N135="základní",J135,0)</f>
        <v>0</v>
      </c>
      <c r="BF135" s="243">
        <f>IF(N135="snížená",J135,0)</f>
        <v>0</v>
      </c>
      <c r="BG135" s="243">
        <f>IF(N135="zákl. přenesená",J135,0)</f>
        <v>0</v>
      </c>
      <c r="BH135" s="243">
        <f>IF(N135="sníž. přenesená",J135,0)</f>
        <v>0</v>
      </c>
      <c r="BI135" s="243">
        <f>IF(N135="nulová",J135,0)</f>
        <v>0</v>
      </c>
      <c r="BJ135" s="15" t="s">
        <v>81</v>
      </c>
      <c r="BK135" s="243">
        <f>ROUND(I135*H135,2)</f>
        <v>0</v>
      </c>
      <c r="BL135" s="15" t="s">
        <v>118</v>
      </c>
      <c r="BM135" s="242" t="s">
        <v>164</v>
      </c>
    </row>
    <row r="136" s="2" customFormat="1" ht="21.75" customHeight="1">
      <c r="A136" s="36"/>
      <c r="B136" s="37"/>
      <c r="C136" s="244" t="s">
        <v>165</v>
      </c>
      <c r="D136" s="244" t="s">
        <v>121</v>
      </c>
      <c r="E136" s="245" t="s">
        <v>166</v>
      </c>
      <c r="F136" s="246" t="s">
        <v>167</v>
      </c>
      <c r="G136" s="247" t="s">
        <v>117</v>
      </c>
      <c r="H136" s="248">
        <v>1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38</v>
      </c>
      <c r="O136" s="89"/>
      <c r="P136" s="240">
        <f>O136*H136</f>
        <v>0</v>
      </c>
      <c r="Q136" s="240">
        <v>0.052999999999999998</v>
      </c>
      <c r="R136" s="240">
        <f>Q136*H136</f>
        <v>0.052999999999999998</v>
      </c>
      <c r="S136" s="240">
        <v>0</v>
      </c>
      <c r="T136" s="24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2" t="s">
        <v>124</v>
      </c>
      <c r="AT136" s="242" t="s">
        <v>121</v>
      </c>
      <c r="AU136" s="242" t="s">
        <v>83</v>
      </c>
      <c r="AY136" s="15" t="s">
        <v>111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5" t="s">
        <v>81</v>
      </c>
      <c r="BK136" s="243">
        <f>ROUND(I136*H136,2)</f>
        <v>0</v>
      </c>
      <c r="BL136" s="15" t="s">
        <v>118</v>
      </c>
      <c r="BM136" s="242" t="s">
        <v>168</v>
      </c>
    </row>
    <row r="137" s="2" customFormat="1" ht="33" customHeight="1">
      <c r="A137" s="36"/>
      <c r="B137" s="37"/>
      <c r="C137" s="230" t="s">
        <v>169</v>
      </c>
      <c r="D137" s="230" t="s">
        <v>114</v>
      </c>
      <c r="E137" s="231" t="s">
        <v>170</v>
      </c>
      <c r="F137" s="232" t="s">
        <v>171</v>
      </c>
      <c r="G137" s="233" t="s">
        <v>136</v>
      </c>
      <c r="H137" s="234">
        <v>0.93000000000000005</v>
      </c>
      <c r="I137" s="235"/>
      <c r="J137" s="236">
        <f>ROUND(I137*H137,2)</f>
        <v>0</v>
      </c>
      <c r="K137" s="237"/>
      <c r="L137" s="42"/>
      <c r="M137" s="238" t="s">
        <v>1</v>
      </c>
      <c r="N137" s="239" t="s">
        <v>38</v>
      </c>
      <c r="O137" s="89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2" t="s">
        <v>118</v>
      </c>
      <c r="AT137" s="242" t="s">
        <v>114</v>
      </c>
      <c r="AU137" s="242" t="s">
        <v>83</v>
      </c>
      <c r="AY137" s="15" t="s">
        <v>111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5" t="s">
        <v>81</v>
      </c>
      <c r="BK137" s="243">
        <f>ROUND(I137*H137,2)</f>
        <v>0</v>
      </c>
      <c r="BL137" s="15" t="s">
        <v>118</v>
      </c>
      <c r="BM137" s="242" t="s">
        <v>172</v>
      </c>
    </row>
    <row r="138" s="2" customFormat="1" ht="33" customHeight="1">
      <c r="A138" s="36"/>
      <c r="B138" s="37"/>
      <c r="C138" s="230" t="s">
        <v>173</v>
      </c>
      <c r="D138" s="230" t="s">
        <v>114</v>
      </c>
      <c r="E138" s="231" t="s">
        <v>174</v>
      </c>
      <c r="F138" s="232" t="s">
        <v>175</v>
      </c>
      <c r="G138" s="233" t="s">
        <v>176</v>
      </c>
      <c r="H138" s="234">
        <v>1.5</v>
      </c>
      <c r="I138" s="235"/>
      <c r="J138" s="236">
        <f>ROUND(I138*H138,2)</f>
        <v>0</v>
      </c>
      <c r="K138" s="237"/>
      <c r="L138" s="42"/>
      <c r="M138" s="238" t="s">
        <v>1</v>
      </c>
      <c r="N138" s="239" t="s">
        <v>38</v>
      </c>
      <c r="O138" s="89"/>
      <c r="P138" s="240">
        <f>O138*H138</f>
        <v>0</v>
      </c>
      <c r="Q138" s="240">
        <v>0.0063200000000000001</v>
      </c>
      <c r="R138" s="240">
        <f>Q138*H138</f>
        <v>0.0094800000000000006</v>
      </c>
      <c r="S138" s="240">
        <v>0</v>
      </c>
      <c r="T138" s="24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2" t="s">
        <v>118</v>
      </c>
      <c r="AT138" s="242" t="s">
        <v>114</v>
      </c>
      <c r="AU138" s="242" t="s">
        <v>83</v>
      </c>
      <c r="AY138" s="15" t="s">
        <v>111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5" t="s">
        <v>81</v>
      </c>
      <c r="BK138" s="243">
        <f>ROUND(I138*H138,2)</f>
        <v>0</v>
      </c>
      <c r="BL138" s="15" t="s">
        <v>118</v>
      </c>
      <c r="BM138" s="242" t="s">
        <v>177</v>
      </c>
    </row>
    <row r="139" s="2" customFormat="1" ht="21.75" customHeight="1">
      <c r="A139" s="36"/>
      <c r="B139" s="37"/>
      <c r="C139" s="230" t="s">
        <v>178</v>
      </c>
      <c r="D139" s="230" t="s">
        <v>114</v>
      </c>
      <c r="E139" s="231" t="s">
        <v>179</v>
      </c>
      <c r="F139" s="232" t="s">
        <v>180</v>
      </c>
      <c r="G139" s="233" t="s">
        <v>141</v>
      </c>
      <c r="H139" s="234">
        <v>0.050000000000000003</v>
      </c>
      <c r="I139" s="235"/>
      <c r="J139" s="236">
        <f>ROUND(I139*H139,2)</f>
        <v>0</v>
      </c>
      <c r="K139" s="237"/>
      <c r="L139" s="42"/>
      <c r="M139" s="238" t="s">
        <v>1</v>
      </c>
      <c r="N139" s="239" t="s">
        <v>38</v>
      </c>
      <c r="O139" s="89"/>
      <c r="P139" s="240">
        <f>O139*H139</f>
        <v>0</v>
      </c>
      <c r="Q139" s="240">
        <v>0.85540000000000005</v>
      </c>
      <c r="R139" s="240">
        <f>Q139*H139</f>
        <v>0.042770000000000002</v>
      </c>
      <c r="S139" s="240">
        <v>0</v>
      </c>
      <c r="T139" s="24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2" t="s">
        <v>118</v>
      </c>
      <c r="AT139" s="242" t="s">
        <v>114</v>
      </c>
      <c r="AU139" s="242" t="s">
        <v>83</v>
      </c>
      <c r="AY139" s="15" t="s">
        <v>111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5" t="s">
        <v>81</v>
      </c>
      <c r="BK139" s="243">
        <f>ROUND(I139*H139,2)</f>
        <v>0</v>
      </c>
      <c r="BL139" s="15" t="s">
        <v>118</v>
      </c>
      <c r="BM139" s="242" t="s">
        <v>181</v>
      </c>
    </row>
    <row r="140" s="12" customFormat="1" ht="22.8" customHeight="1">
      <c r="A140" s="12"/>
      <c r="B140" s="214"/>
      <c r="C140" s="215"/>
      <c r="D140" s="216" t="s">
        <v>72</v>
      </c>
      <c r="E140" s="228" t="s">
        <v>124</v>
      </c>
      <c r="F140" s="228" t="s">
        <v>182</v>
      </c>
      <c r="G140" s="215"/>
      <c r="H140" s="215"/>
      <c r="I140" s="218"/>
      <c r="J140" s="229">
        <f>BK140</f>
        <v>0</v>
      </c>
      <c r="K140" s="215"/>
      <c r="L140" s="220"/>
      <c r="M140" s="221"/>
      <c r="N140" s="222"/>
      <c r="O140" s="222"/>
      <c r="P140" s="223">
        <f>SUM(P141:P156)</f>
        <v>0</v>
      </c>
      <c r="Q140" s="222"/>
      <c r="R140" s="223">
        <f>SUM(R141:R156)</f>
        <v>5.5431600000000003</v>
      </c>
      <c r="S140" s="222"/>
      <c r="T140" s="224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5" t="s">
        <v>81</v>
      </c>
      <c r="AT140" s="226" t="s">
        <v>72</v>
      </c>
      <c r="AU140" s="226" t="s">
        <v>81</v>
      </c>
      <c r="AY140" s="225" t="s">
        <v>111</v>
      </c>
      <c r="BK140" s="227">
        <f>SUM(BK141:BK156)</f>
        <v>0</v>
      </c>
    </row>
    <row r="141" s="2" customFormat="1" ht="21.75" customHeight="1">
      <c r="A141" s="36"/>
      <c r="B141" s="37"/>
      <c r="C141" s="230" t="s">
        <v>81</v>
      </c>
      <c r="D141" s="230" t="s">
        <v>114</v>
      </c>
      <c r="E141" s="231" t="s">
        <v>183</v>
      </c>
      <c r="F141" s="232" t="s">
        <v>184</v>
      </c>
      <c r="G141" s="233" t="s">
        <v>185</v>
      </c>
      <c r="H141" s="234">
        <v>10</v>
      </c>
      <c r="I141" s="235"/>
      <c r="J141" s="236">
        <f>ROUND(I141*H141,2)</f>
        <v>0</v>
      </c>
      <c r="K141" s="237"/>
      <c r="L141" s="42"/>
      <c r="M141" s="238" t="s">
        <v>1</v>
      </c>
      <c r="N141" s="239" t="s">
        <v>38</v>
      </c>
      <c r="O141" s="89"/>
      <c r="P141" s="240">
        <f>O141*H141</f>
        <v>0</v>
      </c>
      <c r="Q141" s="240">
        <v>1.0000000000000001E-05</v>
      </c>
      <c r="R141" s="240">
        <f>Q141*H141</f>
        <v>0.00010000000000000001</v>
      </c>
      <c r="S141" s="240">
        <v>0</v>
      </c>
      <c r="T141" s="24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2" t="s">
        <v>118</v>
      </c>
      <c r="AT141" s="242" t="s">
        <v>114</v>
      </c>
      <c r="AU141" s="242" t="s">
        <v>83</v>
      </c>
      <c r="AY141" s="15" t="s">
        <v>111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5" t="s">
        <v>81</v>
      </c>
      <c r="BK141" s="243">
        <f>ROUND(I141*H141,2)</f>
        <v>0</v>
      </c>
      <c r="BL141" s="15" t="s">
        <v>118</v>
      </c>
      <c r="BM141" s="242" t="s">
        <v>186</v>
      </c>
    </row>
    <row r="142" s="2" customFormat="1" ht="33" customHeight="1">
      <c r="A142" s="36"/>
      <c r="B142" s="37"/>
      <c r="C142" s="230" t="s">
        <v>83</v>
      </c>
      <c r="D142" s="230" t="s">
        <v>114</v>
      </c>
      <c r="E142" s="231" t="s">
        <v>187</v>
      </c>
      <c r="F142" s="232" t="s">
        <v>188</v>
      </c>
      <c r="G142" s="233" t="s">
        <v>185</v>
      </c>
      <c r="H142" s="234">
        <v>6</v>
      </c>
      <c r="I142" s="235"/>
      <c r="J142" s="236">
        <f>ROUND(I142*H142,2)</f>
        <v>0</v>
      </c>
      <c r="K142" s="237"/>
      <c r="L142" s="42"/>
      <c r="M142" s="238" t="s">
        <v>1</v>
      </c>
      <c r="N142" s="239" t="s">
        <v>38</v>
      </c>
      <c r="O142" s="89"/>
      <c r="P142" s="240">
        <f>O142*H142</f>
        <v>0</v>
      </c>
      <c r="Q142" s="240">
        <v>1.0000000000000001E-05</v>
      </c>
      <c r="R142" s="240">
        <f>Q142*H142</f>
        <v>6.0000000000000008E-05</v>
      </c>
      <c r="S142" s="240">
        <v>0</v>
      </c>
      <c r="T142" s="24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2" t="s">
        <v>118</v>
      </c>
      <c r="AT142" s="242" t="s">
        <v>114</v>
      </c>
      <c r="AU142" s="242" t="s">
        <v>83</v>
      </c>
      <c r="AY142" s="15" t="s">
        <v>111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5" t="s">
        <v>81</v>
      </c>
      <c r="BK142" s="243">
        <f>ROUND(I142*H142,2)</f>
        <v>0</v>
      </c>
      <c r="BL142" s="15" t="s">
        <v>118</v>
      </c>
      <c r="BM142" s="242" t="s">
        <v>189</v>
      </c>
    </row>
    <row r="143" s="2" customFormat="1" ht="33" customHeight="1">
      <c r="A143" s="36"/>
      <c r="B143" s="37"/>
      <c r="C143" s="230" t="s">
        <v>112</v>
      </c>
      <c r="D143" s="230" t="s">
        <v>114</v>
      </c>
      <c r="E143" s="231" t="s">
        <v>190</v>
      </c>
      <c r="F143" s="232" t="s">
        <v>191</v>
      </c>
      <c r="G143" s="233" t="s">
        <v>185</v>
      </c>
      <c r="H143" s="234">
        <v>6</v>
      </c>
      <c r="I143" s="235"/>
      <c r="J143" s="236">
        <f>ROUND(I143*H143,2)</f>
        <v>0</v>
      </c>
      <c r="K143" s="237"/>
      <c r="L143" s="42"/>
      <c r="M143" s="238" t="s">
        <v>1</v>
      </c>
      <c r="N143" s="239" t="s">
        <v>38</v>
      </c>
      <c r="O143" s="89"/>
      <c r="P143" s="240">
        <f>O143*H143</f>
        <v>0</v>
      </c>
      <c r="Q143" s="240">
        <v>0.0042700000000000004</v>
      </c>
      <c r="R143" s="240">
        <f>Q143*H143</f>
        <v>0.025620000000000004</v>
      </c>
      <c r="S143" s="240">
        <v>0</v>
      </c>
      <c r="T143" s="24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42" t="s">
        <v>118</v>
      </c>
      <c r="AT143" s="242" t="s">
        <v>114</v>
      </c>
      <c r="AU143" s="242" t="s">
        <v>83</v>
      </c>
      <c r="AY143" s="15" t="s">
        <v>111</v>
      </c>
      <c r="BE143" s="243">
        <f>IF(N143="základní",J143,0)</f>
        <v>0</v>
      </c>
      <c r="BF143" s="243">
        <f>IF(N143="snížená",J143,0)</f>
        <v>0</v>
      </c>
      <c r="BG143" s="243">
        <f>IF(N143="zákl. přenesená",J143,0)</f>
        <v>0</v>
      </c>
      <c r="BH143" s="243">
        <f>IF(N143="sníž. přenesená",J143,0)</f>
        <v>0</v>
      </c>
      <c r="BI143" s="243">
        <f>IF(N143="nulová",J143,0)</f>
        <v>0</v>
      </c>
      <c r="BJ143" s="15" t="s">
        <v>81</v>
      </c>
      <c r="BK143" s="243">
        <f>ROUND(I143*H143,2)</f>
        <v>0</v>
      </c>
      <c r="BL143" s="15" t="s">
        <v>118</v>
      </c>
      <c r="BM143" s="242" t="s">
        <v>192</v>
      </c>
    </row>
    <row r="144" s="2" customFormat="1" ht="16.5" customHeight="1">
      <c r="A144" s="36"/>
      <c r="B144" s="37"/>
      <c r="C144" s="244" t="s">
        <v>193</v>
      </c>
      <c r="D144" s="244" t="s">
        <v>121</v>
      </c>
      <c r="E144" s="245" t="s">
        <v>194</v>
      </c>
      <c r="F144" s="246" t="s">
        <v>195</v>
      </c>
      <c r="G144" s="247" t="s">
        <v>117</v>
      </c>
      <c r="H144" s="248">
        <v>1</v>
      </c>
      <c r="I144" s="249"/>
      <c r="J144" s="250">
        <f>ROUND(I144*H144,2)</f>
        <v>0</v>
      </c>
      <c r="K144" s="251"/>
      <c r="L144" s="252"/>
      <c r="M144" s="253" t="s">
        <v>1</v>
      </c>
      <c r="N144" s="254" t="s">
        <v>38</v>
      </c>
      <c r="O144" s="89"/>
      <c r="P144" s="240">
        <f>O144*H144</f>
        <v>0</v>
      </c>
      <c r="Q144" s="240">
        <v>0.0017600000000000001</v>
      </c>
      <c r="R144" s="240">
        <f>Q144*H144</f>
        <v>0.0017600000000000001</v>
      </c>
      <c r="S144" s="240">
        <v>0</v>
      </c>
      <c r="T144" s="24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2" t="s">
        <v>124</v>
      </c>
      <c r="AT144" s="242" t="s">
        <v>121</v>
      </c>
      <c r="AU144" s="242" t="s">
        <v>83</v>
      </c>
      <c r="AY144" s="15" t="s">
        <v>111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5" t="s">
        <v>81</v>
      </c>
      <c r="BK144" s="243">
        <f>ROUND(I144*H144,2)</f>
        <v>0</v>
      </c>
      <c r="BL144" s="15" t="s">
        <v>118</v>
      </c>
      <c r="BM144" s="242" t="s">
        <v>196</v>
      </c>
    </row>
    <row r="145" s="2" customFormat="1" ht="21.75" customHeight="1">
      <c r="A145" s="36"/>
      <c r="B145" s="37"/>
      <c r="C145" s="244" t="s">
        <v>197</v>
      </c>
      <c r="D145" s="244" t="s">
        <v>121</v>
      </c>
      <c r="E145" s="245" t="s">
        <v>198</v>
      </c>
      <c r="F145" s="246" t="s">
        <v>199</v>
      </c>
      <c r="G145" s="247" t="s">
        <v>117</v>
      </c>
      <c r="H145" s="248">
        <v>1</v>
      </c>
      <c r="I145" s="249"/>
      <c r="J145" s="250">
        <f>ROUND(I145*H145,2)</f>
        <v>0</v>
      </c>
      <c r="K145" s="251"/>
      <c r="L145" s="252"/>
      <c r="M145" s="253" t="s">
        <v>1</v>
      </c>
      <c r="N145" s="254" t="s">
        <v>38</v>
      </c>
      <c r="O145" s="89"/>
      <c r="P145" s="240">
        <f>O145*H145</f>
        <v>0</v>
      </c>
      <c r="Q145" s="240">
        <v>0.00050000000000000001</v>
      </c>
      <c r="R145" s="240">
        <f>Q145*H145</f>
        <v>0.00050000000000000001</v>
      </c>
      <c r="S145" s="240">
        <v>0</v>
      </c>
      <c r="T145" s="24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2" t="s">
        <v>124</v>
      </c>
      <c r="AT145" s="242" t="s">
        <v>121</v>
      </c>
      <c r="AU145" s="242" t="s">
        <v>83</v>
      </c>
      <c r="AY145" s="15" t="s">
        <v>111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5" t="s">
        <v>81</v>
      </c>
      <c r="BK145" s="243">
        <f>ROUND(I145*H145,2)</f>
        <v>0</v>
      </c>
      <c r="BL145" s="15" t="s">
        <v>118</v>
      </c>
      <c r="BM145" s="242" t="s">
        <v>200</v>
      </c>
    </row>
    <row r="146" s="2" customFormat="1" ht="33" customHeight="1">
      <c r="A146" s="36"/>
      <c r="B146" s="37"/>
      <c r="C146" s="230" t="s">
        <v>118</v>
      </c>
      <c r="D146" s="230" t="s">
        <v>114</v>
      </c>
      <c r="E146" s="231" t="s">
        <v>201</v>
      </c>
      <c r="F146" s="232" t="s">
        <v>202</v>
      </c>
      <c r="G146" s="233" t="s">
        <v>185</v>
      </c>
      <c r="H146" s="234">
        <v>10</v>
      </c>
      <c r="I146" s="235"/>
      <c r="J146" s="236">
        <f>ROUND(I146*H146,2)</f>
        <v>0</v>
      </c>
      <c r="K146" s="237"/>
      <c r="L146" s="42"/>
      <c r="M146" s="238" t="s">
        <v>1</v>
      </c>
      <c r="N146" s="239" t="s">
        <v>38</v>
      </c>
      <c r="O146" s="89"/>
      <c r="P146" s="240">
        <f>O146*H146</f>
        <v>0</v>
      </c>
      <c r="Q146" s="240">
        <v>0.00382</v>
      </c>
      <c r="R146" s="240">
        <f>Q146*H146</f>
        <v>0.038199999999999998</v>
      </c>
      <c r="S146" s="240">
        <v>0</v>
      </c>
      <c r="T146" s="24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2" t="s">
        <v>118</v>
      </c>
      <c r="AT146" s="242" t="s">
        <v>114</v>
      </c>
      <c r="AU146" s="242" t="s">
        <v>83</v>
      </c>
      <c r="AY146" s="15" t="s">
        <v>111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5" t="s">
        <v>81</v>
      </c>
      <c r="BK146" s="243">
        <f>ROUND(I146*H146,2)</f>
        <v>0</v>
      </c>
      <c r="BL146" s="15" t="s">
        <v>118</v>
      </c>
      <c r="BM146" s="242" t="s">
        <v>203</v>
      </c>
    </row>
    <row r="147" s="2" customFormat="1" ht="16.5" customHeight="1">
      <c r="A147" s="36"/>
      <c r="B147" s="37"/>
      <c r="C147" s="230" t="s">
        <v>204</v>
      </c>
      <c r="D147" s="230" t="s">
        <v>114</v>
      </c>
      <c r="E147" s="231" t="s">
        <v>205</v>
      </c>
      <c r="F147" s="232" t="s">
        <v>206</v>
      </c>
      <c r="G147" s="233" t="s">
        <v>185</v>
      </c>
      <c r="H147" s="234">
        <v>1</v>
      </c>
      <c r="I147" s="235"/>
      <c r="J147" s="236">
        <f>ROUND(I147*H147,2)</f>
        <v>0</v>
      </c>
      <c r="K147" s="237"/>
      <c r="L147" s="42"/>
      <c r="M147" s="238" t="s">
        <v>1</v>
      </c>
      <c r="N147" s="239" t="s">
        <v>38</v>
      </c>
      <c r="O147" s="89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2" t="s">
        <v>118</v>
      </c>
      <c r="AT147" s="242" t="s">
        <v>114</v>
      </c>
      <c r="AU147" s="242" t="s">
        <v>83</v>
      </c>
      <c r="AY147" s="15" t="s">
        <v>111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5" t="s">
        <v>81</v>
      </c>
      <c r="BK147" s="243">
        <f>ROUND(I147*H147,2)</f>
        <v>0</v>
      </c>
      <c r="BL147" s="15" t="s">
        <v>118</v>
      </c>
      <c r="BM147" s="242" t="s">
        <v>207</v>
      </c>
    </row>
    <row r="148" s="2" customFormat="1" ht="21.75" customHeight="1">
      <c r="A148" s="36"/>
      <c r="B148" s="37"/>
      <c r="C148" s="230" t="s">
        <v>124</v>
      </c>
      <c r="D148" s="230" t="s">
        <v>114</v>
      </c>
      <c r="E148" s="231" t="s">
        <v>208</v>
      </c>
      <c r="F148" s="232" t="s">
        <v>209</v>
      </c>
      <c r="G148" s="233" t="s">
        <v>117</v>
      </c>
      <c r="H148" s="234">
        <v>2</v>
      </c>
      <c r="I148" s="235"/>
      <c r="J148" s="236">
        <f>ROUND(I148*H148,2)</f>
        <v>0</v>
      </c>
      <c r="K148" s="237"/>
      <c r="L148" s="42"/>
      <c r="M148" s="238" t="s">
        <v>1</v>
      </c>
      <c r="N148" s="239" t="s">
        <v>38</v>
      </c>
      <c r="O148" s="89"/>
      <c r="P148" s="240">
        <f>O148*H148</f>
        <v>0</v>
      </c>
      <c r="Q148" s="240">
        <v>0.010189999999999999</v>
      </c>
      <c r="R148" s="240">
        <f>Q148*H148</f>
        <v>0.020379999999999999</v>
      </c>
      <c r="S148" s="240">
        <v>0</v>
      </c>
      <c r="T148" s="24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2" t="s">
        <v>118</v>
      </c>
      <c r="AT148" s="242" t="s">
        <v>114</v>
      </c>
      <c r="AU148" s="242" t="s">
        <v>83</v>
      </c>
      <c r="AY148" s="15" t="s">
        <v>111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5" t="s">
        <v>81</v>
      </c>
      <c r="BK148" s="243">
        <f>ROUND(I148*H148,2)</f>
        <v>0</v>
      </c>
      <c r="BL148" s="15" t="s">
        <v>118</v>
      </c>
      <c r="BM148" s="242" t="s">
        <v>210</v>
      </c>
    </row>
    <row r="149" s="2" customFormat="1" ht="21.75" customHeight="1">
      <c r="A149" s="36"/>
      <c r="B149" s="37"/>
      <c r="C149" s="244" t="s">
        <v>211</v>
      </c>
      <c r="D149" s="244" t="s">
        <v>121</v>
      </c>
      <c r="E149" s="245" t="s">
        <v>212</v>
      </c>
      <c r="F149" s="246" t="s">
        <v>213</v>
      </c>
      <c r="G149" s="247" t="s">
        <v>117</v>
      </c>
      <c r="H149" s="248">
        <v>2</v>
      </c>
      <c r="I149" s="249"/>
      <c r="J149" s="250">
        <f>ROUND(I149*H149,2)</f>
        <v>0</v>
      </c>
      <c r="K149" s="251"/>
      <c r="L149" s="252"/>
      <c r="M149" s="253" t="s">
        <v>1</v>
      </c>
      <c r="N149" s="254" t="s">
        <v>38</v>
      </c>
      <c r="O149" s="89"/>
      <c r="P149" s="240">
        <f>O149*H149</f>
        <v>0</v>
      </c>
      <c r="Q149" s="240">
        <v>0.254</v>
      </c>
      <c r="R149" s="240">
        <f>Q149*H149</f>
        <v>0.50800000000000001</v>
      </c>
      <c r="S149" s="240">
        <v>0</v>
      </c>
      <c r="T149" s="24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2" t="s">
        <v>124</v>
      </c>
      <c r="AT149" s="242" t="s">
        <v>121</v>
      </c>
      <c r="AU149" s="242" t="s">
        <v>83</v>
      </c>
      <c r="AY149" s="15" t="s">
        <v>111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5" t="s">
        <v>81</v>
      </c>
      <c r="BK149" s="243">
        <f>ROUND(I149*H149,2)</f>
        <v>0</v>
      </c>
      <c r="BL149" s="15" t="s">
        <v>118</v>
      </c>
      <c r="BM149" s="242" t="s">
        <v>214</v>
      </c>
    </row>
    <row r="150" s="2" customFormat="1" ht="21.75" customHeight="1">
      <c r="A150" s="36"/>
      <c r="B150" s="37"/>
      <c r="C150" s="230" t="s">
        <v>215</v>
      </c>
      <c r="D150" s="230" t="s">
        <v>114</v>
      </c>
      <c r="E150" s="231" t="s">
        <v>216</v>
      </c>
      <c r="F150" s="232" t="s">
        <v>217</v>
      </c>
      <c r="G150" s="233" t="s">
        <v>117</v>
      </c>
      <c r="H150" s="234">
        <v>3</v>
      </c>
      <c r="I150" s="235"/>
      <c r="J150" s="236">
        <f>ROUND(I150*H150,2)</f>
        <v>0</v>
      </c>
      <c r="K150" s="237"/>
      <c r="L150" s="42"/>
      <c r="M150" s="238" t="s">
        <v>1</v>
      </c>
      <c r="N150" s="239" t="s">
        <v>38</v>
      </c>
      <c r="O150" s="89"/>
      <c r="P150" s="240">
        <f>O150*H150</f>
        <v>0</v>
      </c>
      <c r="Q150" s="240">
        <v>0.01248</v>
      </c>
      <c r="R150" s="240">
        <f>Q150*H150</f>
        <v>0.037440000000000001</v>
      </c>
      <c r="S150" s="240">
        <v>0</v>
      </c>
      <c r="T150" s="24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2" t="s">
        <v>118</v>
      </c>
      <c r="AT150" s="242" t="s">
        <v>114</v>
      </c>
      <c r="AU150" s="242" t="s">
        <v>83</v>
      </c>
      <c r="AY150" s="15" t="s">
        <v>111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5" t="s">
        <v>81</v>
      </c>
      <c r="BK150" s="243">
        <f>ROUND(I150*H150,2)</f>
        <v>0</v>
      </c>
      <c r="BL150" s="15" t="s">
        <v>118</v>
      </c>
      <c r="BM150" s="242" t="s">
        <v>218</v>
      </c>
    </row>
    <row r="151" s="2" customFormat="1" ht="21.75" customHeight="1">
      <c r="A151" s="36"/>
      <c r="B151" s="37"/>
      <c r="C151" s="244" t="s">
        <v>219</v>
      </c>
      <c r="D151" s="244" t="s">
        <v>121</v>
      </c>
      <c r="E151" s="245" t="s">
        <v>220</v>
      </c>
      <c r="F151" s="246" t="s">
        <v>221</v>
      </c>
      <c r="G151" s="247" t="s">
        <v>117</v>
      </c>
      <c r="H151" s="248">
        <v>3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38</v>
      </c>
      <c r="O151" s="89"/>
      <c r="P151" s="240">
        <f>O151*H151</f>
        <v>0</v>
      </c>
      <c r="Q151" s="240">
        <v>0.54800000000000004</v>
      </c>
      <c r="R151" s="240">
        <f>Q151*H151</f>
        <v>1.6440000000000001</v>
      </c>
      <c r="S151" s="240">
        <v>0</v>
      </c>
      <c r="T151" s="24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2" t="s">
        <v>124</v>
      </c>
      <c r="AT151" s="242" t="s">
        <v>121</v>
      </c>
      <c r="AU151" s="242" t="s">
        <v>83</v>
      </c>
      <c r="AY151" s="15" t="s">
        <v>111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5" t="s">
        <v>81</v>
      </c>
      <c r="BK151" s="243">
        <f>ROUND(I151*H151,2)</f>
        <v>0</v>
      </c>
      <c r="BL151" s="15" t="s">
        <v>118</v>
      </c>
      <c r="BM151" s="242" t="s">
        <v>222</v>
      </c>
    </row>
    <row r="152" s="2" customFormat="1" ht="21.75" customHeight="1">
      <c r="A152" s="36"/>
      <c r="B152" s="37"/>
      <c r="C152" s="230" t="s">
        <v>223</v>
      </c>
      <c r="D152" s="230" t="s">
        <v>114</v>
      </c>
      <c r="E152" s="231" t="s">
        <v>224</v>
      </c>
      <c r="F152" s="232" t="s">
        <v>225</v>
      </c>
      <c r="G152" s="233" t="s">
        <v>117</v>
      </c>
      <c r="H152" s="234">
        <v>2</v>
      </c>
      <c r="I152" s="235"/>
      <c r="J152" s="236">
        <f>ROUND(I152*H152,2)</f>
        <v>0</v>
      </c>
      <c r="K152" s="237"/>
      <c r="L152" s="42"/>
      <c r="M152" s="238" t="s">
        <v>1</v>
      </c>
      <c r="N152" s="239" t="s">
        <v>38</v>
      </c>
      <c r="O152" s="89"/>
      <c r="P152" s="240">
        <f>O152*H152</f>
        <v>0</v>
      </c>
      <c r="Q152" s="240">
        <v>0.028539999999999999</v>
      </c>
      <c r="R152" s="240">
        <f>Q152*H152</f>
        <v>0.057079999999999999</v>
      </c>
      <c r="S152" s="240">
        <v>0</v>
      </c>
      <c r="T152" s="24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42" t="s">
        <v>118</v>
      </c>
      <c r="AT152" s="242" t="s">
        <v>114</v>
      </c>
      <c r="AU152" s="242" t="s">
        <v>83</v>
      </c>
      <c r="AY152" s="15" t="s">
        <v>111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5" t="s">
        <v>81</v>
      </c>
      <c r="BK152" s="243">
        <f>ROUND(I152*H152,2)</f>
        <v>0</v>
      </c>
      <c r="BL152" s="15" t="s">
        <v>118</v>
      </c>
      <c r="BM152" s="242" t="s">
        <v>226</v>
      </c>
    </row>
    <row r="153" s="2" customFormat="1" ht="21.75" customHeight="1">
      <c r="A153" s="36"/>
      <c r="B153" s="37"/>
      <c r="C153" s="244" t="s">
        <v>227</v>
      </c>
      <c r="D153" s="244" t="s">
        <v>121</v>
      </c>
      <c r="E153" s="245" t="s">
        <v>228</v>
      </c>
      <c r="F153" s="246" t="s">
        <v>229</v>
      </c>
      <c r="G153" s="247" t="s">
        <v>117</v>
      </c>
      <c r="H153" s="248">
        <v>2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38</v>
      </c>
      <c r="O153" s="89"/>
      <c r="P153" s="240">
        <f>O153*H153</f>
        <v>0</v>
      </c>
      <c r="Q153" s="240">
        <v>1.032</v>
      </c>
      <c r="R153" s="240">
        <f>Q153*H153</f>
        <v>2.0640000000000001</v>
      </c>
      <c r="S153" s="240">
        <v>0</v>
      </c>
      <c r="T153" s="24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2" t="s">
        <v>124</v>
      </c>
      <c r="AT153" s="242" t="s">
        <v>121</v>
      </c>
      <c r="AU153" s="242" t="s">
        <v>83</v>
      </c>
      <c r="AY153" s="15" t="s">
        <v>111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5" t="s">
        <v>81</v>
      </c>
      <c r="BK153" s="243">
        <f>ROUND(I153*H153,2)</f>
        <v>0</v>
      </c>
      <c r="BL153" s="15" t="s">
        <v>118</v>
      </c>
      <c r="BM153" s="242" t="s">
        <v>230</v>
      </c>
    </row>
    <row r="154" s="2" customFormat="1" ht="21.75" customHeight="1">
      <c r="A154" s="36"/>
      <c r="B154" s="37"/>
      <c r="C154" s="230" t="s">
        <v>231</v>
      </c>
      <c r="D154" s="230" t="s">
        <v>114</v>
      </c>
      <c r="E154" s="231" t="s">
        <v>232</v>
      </c>
      <c r="F154" s="232" t="s">
        <v>233</v>
      </c>
      <c r="G154" s="233" t="s">
        <v>117</v>
      </c>
      <c r="H154" s="234">
        <v>3</v>
      </c>
      <c r="I154" s="235"/>
      <c r="J154" s="236">
        <f>ROUND(I154*H154,2)</f>
        <v>0</v>
      </c>
      <c r="K154" s="237"/>
      <c r="L154" s="42"/>
      <c r="M154" s="238" t="s">
        <v>1</v>
      </c>
      <c r="N154" s="239" t="s">
        <v>38</v>
      </c>
      <c r="O154" s="89"/>
      <c r="P154" s="240">
        <f>O154*H154</f>
        <v>0</v>
      </c>
      <c r="Q154" s="240">
        <v>0.21734000000000001</v>
      </c>
      <c r="R154" s="240">
        <f>Q154*H154</f>
        <v>0.65202000000000004</v>
      </c>
      <c r="S154" s="240">
        <v>0</v>
      </c>
      <c r="T154" s="24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2" t="s">
        <v>118</v>
      </c>
      <c r="AT154" s="242" t="s">
        <v>114</v>
      </c>
      <c r="AU154" s="242" t="s">
        <v>83</v>
      </c>
      <c r="AY154" s="15" t="s">
        <v>111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5" t="s">
        <v>81</v>
      </c>
      <c r="BK154" s="243">
        <f>ROUND(I154*H154,2)</f>
        <v>0</v>
      </c>
      <c r="BL154" s="15" t="s">
        <v>118</v>
      </c>
      <c r="BM154" s="242" t="s">
        <v>234</v>
      </c>
    </row>
    <row r="155" s="2" customFormat="1" ht="16.5" customHeight="1">
      <c r="A155" s="36"/>
      <c r="B155" s="37"/>
      <c r="C155" s="244" t="s">
        <v>8</v>
      </c>
      <c r="D155" s="244" t="s">
        <v>121</v>
      </c>
      <c r="E155" s="245" t="s">
        <v>235</v>
      </c>
      <c r="F155" s="246" t="s">
        <v>236</v>
      </c>
      <c r="G155" s="247" t="s">
        <v>117</v>
      </c>
      <c r="H155" s="248">
        <v>3</v>
      </c>
      <c r="I155" s="249"/>
      <c r="J155" s="250">
        <f>ROUND(I155*H155,2)</f>
        <v>0</v>
      </c>
      <c r="K155" s="251"/>
      <c r="L155" s="252"/>
      <c r="M155" s="253" t="s">
        <v>1</v>
      </c>
      <c r="N155" s="254" t="s">
        <v>38</v>
      </c>
      <c r="O155" s="89"/>
      <c r="P155" s="240">
        <f>O155*H155</f>
        <v>0</v>
      </c>
      <c r="Q155" s="240">
        <v>0.16200000000000001</v>
      </c>
      <c r="R155" s="240">
        <f>Q155*H155</f>
        <v>0.48599999999999999</v>
      </c>
      <c r="S155" s="240">
        <v>0</v>
      </c>
      <c r="T155" s="24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2" t="s">
        <v>124</v>
      </c>
      <c r="AT155" s="242" t="s">
        <v>121</v>
      </c>
      <c r="AU155" s="242" t="s">
        <v>83</v>
      </c>
      <c r="AY155" s="15" t="s">
        <v>111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5" t="s">
        <v>81</v>
      </c>
      <c r="BK155" s="243">
        <f>ROUND(I155*H155,2)</f>
        <v>0</v>
      </c>
      <c r="BL155" s="15" t="s">
        <v>118</v>
      </c>
      <c r="BM155" s="242" t="s">
        <v>237</v>
      </c>
    </row>
    <row r="156" s="2" customFormat="1" ht="21.75" customHeight="1">
      <c r="A156" s="36"/>
      <c r="B156" s="37"/>
      <c r="C156" s="244" t="s">
        <v>238</v>
      </c>
      <c r="D156" s="244" t="s">
        <v>121</v>
      </c>
      <c r="E156" s="245" t="s">
        <v>239</v>
      </c>
      <c r="F156" s="246" t="s">
        <v>240</v>
      </c>
      <c r="G156" s="247" t="s">
        <v>117</v>
      </c>
      <c r="H156" s="248">
        <v>4</v>
      </c>
      <c r="I156" s="249"/>
      <c r="J156" s="250">
        <f>ROUND(I156*H156,2)</f>
        <v>0</v>
      </c>
      <c r="K156" s="251"/>
      <c r="L156" s="252"/>
      <c r="M156" s="269" t="s">
        <v>1</v>
      </c>
      <c r="N156" s="270" t="s">
        <v>38</v>
      </c>
      <c r="O156" s="271"/>
      <c r="P156" s="272">
        <f>O156*H156</f>
        <v>0</v>
      </c>
      <c r="Q156" s="272">
        <v>0.002</v>
      </c>
      <c r="R156" s="272">
        <f>Q156*H156</f>
        <v>0.0080000000000000002</v>
      </c>
      <c r="S156" s="272">
        <v>0</v>
      </c>
      <c r="T156" s="27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2" t="s">
        <v>124</v>
      </c>
      <c r="AT156" s="242" t="s">
        <v>121</v>
      </c>
      <c r="AU156" s="242" t="s">
        <v>83</v>
      </c>
      <c r="AY156" s="15" t="s">
        <v>111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5" t="s">
        <v>81</v>
      </c>
      <c r="BK156" s="243">
        <f>ROUND(I156*H156,2)</f>
        <v>0</v>
      </c>
      <c r="BL156" s="15" t="s">
        <v>118</v>
      </c>
      <c r="BM156" s="242" t="s">
        <v>241</v>
      </c>
    </row>
    <row r="157" s="2" customFormat="1" ht="6.96" customHeight="1">
      <c r="A157" s="36"/>
      <c r="B157" s="64"/>
      <c r="C157" s="65"/>
      <c r="D157" s="65"/>
      <c r="E157" s="65"/>
      <c r="F157" s="65"/>
      <c r="G157" s="65"/>
      <c r="H157" s="65"/>
      <c r="I157" s="177"/>
      <c r="J157" s="65"/>
      <c r="K157" s="65"/>
      <c r="L157" s="42"/>
      <c r="M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</row>
  </sheetData>
  <sheetProtection sheet="1" autoFilter="0" formatColumns="0" formatRows="0" objects="1" scenarios="1" spinCount="100000" saltValue="aQxOqGpgMfdJ34z3V3gX7tzLvSrYZF+EMwuvSMN1Ohx5sELyB2XtqjulgiRB0tZZeTWKsCyUIOTXCl6ll/Itfg==" hashValue="VBiStcPWir9WDe4h/Ck1Y09u5Ewh6oOWc+eECup+EsUJlVnkIavEjVsMT2rwv0Z0ECa0U6nuZZHvid68v2hRmA==" algorithmName="SHA-512" password="CC35"/>
  <autoFilter ref="C119:K15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Lubos-PC\Lubos</dc:creator>
  <cp:lastModifiedBy>Lubos-PC\Lubos</cp:lastModifiedBy>
  <dcterms:created xsi:type="dcterms:W3CDTF">2020-10-01T11:05:14Z</dcterms:created>
  <dcterms:modified xsi:type="dcterms:W3CDTF">2020-10-01T11:05:15Z</dcterms:modified>
</cp:coreProperties>
</file>